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cvobsform2" sheetId="1" r:id="rId1"/>
  </sheets>
  <definedNames>
    <definedName name="October" localSheetId="0">'cvobsform2'!$BJ$3:$BJ$14</definedName>
    <definedName name="October">#REF!</definedName>
    <definedName name="_xlnm.Print_Area" localSheetId="0">'cvobsform2'!$A$1:$W$38</definedName>
  </definedNames>
  <calcPr fullCalcOnLoad="1"/>
</workbook>
</file>

<file path=xl/comments1.xml><?xml version="1.0" encoding="utf-8"?>
<comments xmlns="http://schemas.openxmlformats.org/spreadsheetml/2006/main">
  <authors>
    <author>Kjell Inge Malde</author>
  </authors>
  <commentList>
    <comment ref="E7" authorId="0">
      <text>
        <r>
          <rPr>
            <b/>
            <sz val="10"/>
            <rFont val="Tahoma"/>
            <family val="2"/>
          </rPr>
          <t>Group number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<sst xmlns="http://schemas.openxmlformats.org/spreadsheetml/2006/main" count="1226" uniqueCount="840">
  <si>
    <t xml:space="preserve"> </t>
  </si>
  <si>
    <t>CV-Helios Network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</si>
  <si>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</si>
  <si>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</si>
  <si>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</si>
  <si>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</si>
  <si>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</si>
  <si>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</si>
  <si>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</si>
  <si>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</si>
  <si>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</si>
  <si>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</si>
  <si>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</si>
  <si>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*   P = Projection</t>
  </si>
  <si>
    <t>*   D = Direct vision</t>
  </si>
  <si>
    <t>Average</t>
  </si>
  <si>
    <t>Days</t>
  </si>
  <si>
    <t>Month</t>
  </si>
  <si>
    <t>Year</t>
  </si>
  <si>
    <t>Mem.no.</t>
  </si>
  <si>
    <t>Email</t>
  </si>
  <si>
    <t>Telescope</t>
  </si>
  <si>
    <t>Method *</t>
  </si>
  <si>
    <t>Name</t>
  </si>
  <si>
    <t>Place</t>
  </si>
  <si>
    <t>X</t>
  </si>
  <si>
    <t>AXX</t>
  </si>
  <si>
    <t>FAO</t>
  </si>
  <si>
    <t>CHO</t>
  </si>
  <si>
    <t>Date</t>
  </si>
  <si>
    <t>CV</t>
  </si>
  <si>
    <t>Time</t>
  </si>
  <si>
    <t>Cond.</t>
  </si>
  <si>
    <t>BXO</t>
  </si>
  <si>
    <t>DAI</t>
  </si>
  <si>
    <t>CHI</t>
  </si>
  <si>
    <t>BXI</t>
  </si>
  <si>
    <t>EAI</t>
  </si>
  <si>
    <t>DKO</t>
  </si>
  <si>
    <t>HRX</t>
  </si>
  <si>
    <t>FAI</t>
  </si>
  <si>
    <t>EKO</t>
  </si>
  <si>
    <t>CRO</t>
  </si>
  <si>
    <t>DSO</t>
  </si>
  <si>
    <t>FKO</t>
  </si>
  <si>
    <t>CRI</t>
  </si>
  <si>
    <t>ESO</t>
  </si>
  <si>
    <t>DKI</t>
  </si>
  <si>
    <t>HAX</t>
  </si>
  <si>
    <t>FSO</t>
  </si>
  <si>
    <t>EKI</t>
  </si>
  <si>
    <t>CAO</t>
  </si>
  <si>
    <t>DSI</t>
  </si>
  <si>
    <t>FKI</t>
  </si>
  <si>
    <t>CAI</t>
  </si>
  <si>
    <t>ESI</t>
  </si>
  <si>
    <t>DHO</t>
  </si>
  <si>
    <t>HSX</t>
  </si>
  <si>
    <t>FSI</t>
  </si>
  <si>
    <t>EHO</t>
  </si>
  <si>
    <t>CSO</t>
  </si>
  <si>
    <t>DAC</t>
  </si>
  <si>
    <t>FHO</t>
  </si>
  <si>
    <t>CSI</t>
  </si>
  <si>
    <t>EAC</t>
  </si>
  <si>
    <t>DHI</t>
  </si>
  <si>
    <t>DRO</t>
  </si>
  <si>
    <t>FAC</t>
  </si>
  <si>
    <t>EHI</t>
  </si>
  <si>
    <t>ERO</t>
  </si>
  <si>
    <t>DSC</t>
  </si>
  <si>
    <t>FHI</t>
  </si>
  <si>
    <t>FRO</t>
  </si>
  <si>
    <t>ESC</t>
  </si>
  <si>
    <t>DKC</t>
  </si>
  <si>
    <t>DRI</t>
  </si>
  <si>
    <t>FSC</t>
  </si>
  <si>
    <t>EKC</t>
  </si>
  <si>
    <t>ERI</t>
  </si>
  <si>
    <t>HKX</t>
  </si>
  <si>
    <t>FKC</t>
  </si>
  <si>
    <t>FRI</t>
  </si>
  <si>
    <t>CKO</t>
  </si>
  <si>
    <t>DHC</t>
  </si>
  <si>
    <t>DAO</t>
  </si>
  <si>
    <t>CKI</t>
  </si>
  <si>
    <t>EHC</t>
  </si>
  <si>
    <t>EAO</t>
  </si>
  <si>
    <t>HHX</t>
  </si>
  <si>
    <t>FHC</t>
  </si>
  <si>
    <t>CV-135</t>
  </si>
  <si>
    <t>D</t>
  </si>
  <si>
    <t>Classification Values 
(CV after Malde - 1981)</t>
  </si>
  <si>
    <t>CV-Helios Network Members</t>
  </si>
  <si>
    <t>CV-001</t>
  </si>
  <si>
    <t>KJELL INGE MALDE</t>
  </si>
  <si>
    <t>CV-002</t>
  </si>
  <si>
    <t>TERJE LARSEN</t>
  </si>
  <si>
    <t>CV-003</t>
  </si>
  <si>
    <t>ARNE EYLAND</t>
  </si>
  <si>
    <t>CV-004</t>
  </si>
  <si>
    <t>IVAR MEDIÅS</t>
  </si>
  <si>
    <t>CV-005</t>
  </si>
  <si>
    <t>THOMAS FRIEDLI</t>
  </si>
  <si>
    <t>CV-006</t>
  </si>
  <si>
    <t>PETER WEINERT</t>
  </si>
  <si>
    <t>CV-007</t>
  </si>
  <si>
    <t>EDGAR WUNDER</t>
  </si>
  <si>
    <t>CV-008</t>
  </si>
  <si>
    <t>JOST JAHN</t>
  </si>
  <si>
    <t>CV-009</t>
  </si>
  <si>
    <t>DIETER BRAUCKHOFF</t>
  </si>
  <si>
    <t>CV-010</t>
  </si>
  <si>
    <t>FRANKY DUBOIS</t>
  </si>
  <si>
    <t>CV-011</t>
  </si>
  <si>
    <t>GUNTHER MAREKFIA</t>
  </si>
  <si>
    <t>CV-012</t>
  </si>
  <si>
    <t>LARS TRYGVE HEEN</t>
  </si>
  <si>
    <t>CV-013</t>
  </si>
  <si>
    <t>FRANK RUMMLER</t>
  </si>
  <si>
    <t>CV-014</t>
  </si>
  <si>
    <t>MARTIN GÖTZ</t>
  </si>
  <si>
    <t>CV-015</t>
  </si>
  <si>
    <t>PHILLIPP STOLLWERCK</t>
  </si>
  <si>
    <t>CV-016</t>
  </si>
  <si>
    <t>BRUCE HARDIE</t>
  </si>
  <si>
    <t>CV-017</t>
  </si>
  <si>
    <t>RUI MORNA</t>
  </si>
  <si>
    <t>CV-018</t>
  </si>
  <si>
    <t>FRANZ BRANDL</t>
  </si>
  <si>
    <t>CV-019</t>
  </si>
  <si>
    <t>ELMAR JUNKER</t>
  </si>
  <si>
    <t>CV-020</t>
  </si>
  <si>
    <t>MANFRED HOLL</t>
  </si>
  <si>
    <t>CV-021</t>
  </si>
  <si>
    <t>HOWARD BARNES</t>
  </si>
  <si>
    <t>CV-022</t>
  </si>
  <si>
    <t>ANDREAS VIERTEL</t>
  </si>
  <si>
    <t>CV-023</t>
  </si>
  <si>
    <t>HARTMUT BRETSCHNEIDER</t>
  </si>
  <si>
    <t>CV-024</t>
  </si>
  <si>
    <t>SIEGFRIED GONZI</t>
  </si>
  <si>
    <t>CV-025</t>
  </si>
  <si>
    <t>THOMAS RÜBSAM</t>
  </si>
  <si>
    <t>CV-026</t>
  </si>
  <si>
    <t>SLOVAK C.A.A.</t>
  </si>
  <si>
    <t>CV-027</t>
  </si>
  <si>
    <t>TAIPEI OBS.</t>
  </si>
  <si>
    <t>CV-028</t>
  </si>
  <si>
    <t>ANDREAS BULLING</t>
  </si>
  <si>
    <t>CV-029</t>
  </si>
  <si>
    <t>FELIX HORMUTH</t>
  </si>
  <si>
    <t>CV-030</t>
  </si>
  <si>
    <t>ARMIN REßIN</t>
  </si>
  <si>
    <t>CV-031</t>
  </si>
  <si>
    <t>SACRAMENTO PEAK OBS.</t>
  </si>
  <si>
    <t>CV-032</t>
  </si>
  <si>
    <t>FRITZ EGGER</t>
  </si>
  <si>
    <t>CV-033</t>
  </si>
  <si>
    <t>MIECZYSLAW SZULC</t>
  </si>
  <si>
    <t>CV-034</t>
  </si>
  <si>
    <t>VVS BELGIUM</t>
  </si>
  <si>
    <t>CV-035</t>
  </si>
  <si>
    <t>DIETMAR BANNUSCHER</t>
  </si>
  <si>
    <t>CV-036</t>
  </si>
  <si>
    <t>HEIKO BROMME</t>
  </si>
  <si>
    <t>CV-037</t>
  </si>
  <si>
    <t>KRZYSZTOF WYDRA</t>
  </si>
  <si>
    <t>CV-038</t>
  </si>
  <si>
    <t>GERMAN MORALES</t>
  </si>
  <si>
    <t>CV-039</t>
  </si>
  <si>
    <t>JOÃO PORTO</t>
  </si>
  <si>
    <t>CV-040</t>
  </si>
  <si>
    <t>ROBERTO BATTAIOLA</t>
  </si>
  <si>
    <t>CV-041</t>
  </si>
  <si>
    <t>JENS ROTHERMEL</t>
  </si>
  <si>
    <t>CV-042</t>
  </si>
  <si>
    <t>PEDRO PEREIRA</t>
  </si>
  <si>
    <t>CV-043</t>
  </si>
  <si>
    <t>ROBERT A. JOHNSON</t>
  </si>
  <si>
    <t>CV-044</t>
  </si>
  <si>
    <t>GERD SCHRÖDER</t>
  </si>
  <si>
    <t>CV-045</t>
  </si>
  <si>
    <t>MARTIN HÖRENZ</t>
  </si>
  <si>
    <t>CV-046</t>
  </si>
  <si>
    <t>HUGO STETTER</t>
  </si>
  <si>
    <t>CV-047</t>
  </si>
  <si>
    <t>JIM CARLSON</t>
  </si>
  <si>
    <t>CV-048</t>
  </si>
  <si>
    <t>ELIZABETH STEPHENSON</t>
  </si>
  <si>
    <t>CV-049</t>
  </si>
  <si>
    <t>MICHAEL MARTIN-SMITH</t>
  </si>
  <si>
    <t>CV-050</t>
  </si>
  <si>
    <t>JOSÉ AMAURY PEREIRA</t>
  </si>
  <si>
    <t>CV-051</t>
  </si>
  <si>
    <t>DONALD F. TROMBINO</t>
  </si>
  <si>
    <t>CV-052</t>
  </si>
  <si>
    <t>ALLAN BLAND</t>
  </si>
  <si>
    <t>CV-053</t>
  </si>
  <si>
    <t>WOLFGANG NENNO</t>
  </si>
  <si>
    <t>CV-054</t>
  </si>
  <si>
    <t>VIC WINTER</t>
  </si>
  <si>
    <t>CV-055</t>
  </si>
  <si>
    <t>ASTRO-UNISON, MEXICO</t>
  </si>
  <si>
    <t>CV-056</t>
  </si>
  <si>
    <t>HANS-GORAN LINDBERG</t>
  </si>
  <si>
    <t>CV-057</t>
  </si>
  <si>
    <t>BOB EVANS</t>
  </si>
  <si>
    <t>CV-058</t>
  </si>
  <si>
    <t>PAWEL LACHOWICZ</t>
  </si>
  <si>
    <t>CV-059</t>
  </si>
  <si>
    <t>BEN PAWLUTSCHENKO</t>
  </si>
  <si>
    <t>CV-060</t>
  </si>
  <si>
    <t>MARION CAPRIOTTI</t>
  </si>
  <si>
    <t>CV-061</t>
  </si>
  <si>
    <t>ROBERT L. GENT</t>
  </si>
  <si>
    <t>CV-062</t>
  </si>
  <si>
    <t>JAMES ROSS</t>
  </si>
  <si>
    <t>CV-063</t>
  </si>
  <si>
    <t>GORDON GARCIA</t>
  </si>
  <si>
    <t>CV-064</t>
  </si>
  <si>
    <t>WOLFGANG STRICKLING</t>
  </si>
  <si>
    <t>CV-065</t>
  </si>
  <si>
    <t>DHANI HERDIWIJAYA</t>
  </si>
  <si>
    <t>CV-066</t>
  </si>
  <si>
    <t>FRED MARTIN KAABY</t>
  </si>
  <si>
    <t>CV-067</t>
  </si>
  <si>
    <t>GONTRAN ELEIZALDE</t>
  </si>
  <si>
    <t>CV-068</t>
  </si>
  <si>
    <t>SVEN OVE THIMM</t>
  </si>
  <si>
    <t>CV-069</t>
  </si>
  <si>
    <t>CARLOS ANGUEIRA VAZQUEZ</t>
  </si>
  <si>
    <t>CV-070</t>
  </si>
  <si>
    <t>GEORG ROBECK</t>
  </si>
  <si>
    <t>CV-071</t>
  </si>
  <si>
    <t>RICO HICKMANN</t>
  </si>
  <si>
    <t>CV-072</t>
  </si>
  <si>
    <t>BHARAT ADUR</t>
  </si>
  <si>
    <t>CV-073</t>
  </si>
  <si>
    <t>NIELS ULLÉ WALTHER</t>
  </si>
  <si>
    <t>CV-074</t>
  </si>
  <si>
    <t>BERNARDO ZULUAGA</t>
  </si>
  <si>
    <t>CV-075</t>
  </si>
  <si>
    <t>PATRICK GREEN</t>
  </si>
  <si>
    <t>CV-076</t>
  </si>
  <si>
    <t>PAULINE LOADER</t>
  </si>
  <si>
    <t>CV-077</t>
  </si>
  <si>
    <t>ANDREW JOHNSTON</t>
  </si>
  <si>
    <t>CV-078</t>
  </si>
  <si>
    <t>STEVE HEAL</t>
  </si>
  <si>
    <t>CV-079</t>
  </si>
  <si>
    <t>BRIAN NILSSON</t>
  </si>
  <si>
    <t>CV-080</t>
  </si>
  <si>
    <t>JAN JANSSENS</t>
  </si>
  <si>
    <t>CV-081</t>
  </si>
  <si>
    <t>THOMAS WICHARY</t>
  </si>
  <si>
    <t>CV-082</t>
  </si>
  <si>
    <t>PIOTR URBANSKI</t>
  </si>
  <si>
    <t>CV-083</t>
  </si>
  <si>
    <t>KEN MEDWAY</t>
  </si>
  <si>
    <t>CV-084</t>
  </si>
  <si>
    <t>JOHN W. SAMOUCE</t>
  </si>
  <si>
    <t>CV-085</t>
  </si>
  <si>
    <t>ANN-CHRISTIN DECKERT</t>
  </si>
  <si>
    <t>CV-086</t>
  </si>
  <si>
    <t>TOS POLAND</t>
  </si>
  <si>
    <t>CV-087</t>
  </si>
  <si>
    <t>FRANÇOIS KOLLER</t>
  </si>
  <si>
    <t>CV-088</t>
  </si>
  <si>
    <t>ANTHONY SEAL</t>
  </si>
  <si>
    <t>CV-089</t>
  </si>
  <si>
    <t>KRZYSIEK SZATKOWSKI</t>
  </si>
  <si>
    <t>CV-090</t>
  </si>
  <si>
    <t>AHMAD AL-NIAMAT</t>
  </si>
  <si>
    <t>CV-091</t>
  </si>
  <si>
    <t>GRZEGORZ DALEK</t>
  </si>
  <si>
    <t>CV-092</t>
  </si>
  <si>
    <t>JAMES HARDMAN</t>
  </si>
  <si>
    <t>CV-093</t>
  </si>
  <si>
    <t>BILL COLLINS</t>
  </si>
  <si>
    <t>CV-094</t>
  </si>
  <si>
    <t>THOMAS JACOBSSON</t>
  </si>
  <si>
    <t>CV-095</t>
  </si>
  <si>
    <t>BIRGER ANDRESEN</t>
  </si>
  <si>
    <t>CV-096</t>
  </si>
  <si>
    <t>RICHARD GOSSETT</t>
  </si>
  <si>
    <t>CV-097</t>
  </si>
  <si>
    <t>JEFFREY MCCAMMON</t>
  </si>
  <si>
    <t>CV-098</t>
  </si>
  <si>
    <t>LARRY NANCE</t>
  </si>
  <si>
    <t>CV-099</t>
  </si>
  <si>
    <t>FREDRICK VEIO</t>
  </si>
  <si>
    <t>CV-100</t>
  </si>
  <si>
    <t>SYED MAGRABI</t>
  </si>
  <si>
    <t>CV-101</t>
  </si>
  <si>
    <t>ANNE ADKINS</t>
  </si>
  <si>
    <t>CV-102</t>
  </si>
  <si>
    <t>PAULO ROBERTO MOSER</t>
  </si>
  <si>
    <t>CV-103</t>
  </si>
  <si>
    <t>OCTAAF STEEN</t>
  </si>
  <si>
    <t>CV-104</t>
  </si>
  <si>
    <t>LIEVE MEEUS</t>
  </si>
  <si>
    <t>CV-105</t>
  </si>
  <si>
    <t>ALEXEY RYBACK</t>
  </si>
  <si>
    <t>CV-106</t>
  </si>
  <si>
    <t>GUNTHER GROENEZ</t>
  </si>
  <si>
    <t>CV-107</t>
  </si>
  <si>
    <t>MONTY LEVENTHAL</t>
  </si>
  <si>
    <t>CV-108</t>
  </si>
  <si>
    <t>HUBERTUS SCHULZE-NEUHOFF</t>
  </si>
  <si>
    <t>CV-109</t>
  </si>
  <si>
    <t>SABINE KUMMERER</t>
  </si>
  <si>
    <t>CV-110</t>
  </si>
  <si>
    <t>FRIEDRICH SMIT</t>
  </si>
  <si>
    <t>CV-111</t>
  </si>
  <si>
    <t>JUAN ARROYO</t>
  </si>
  <si>
    <t>CV-112</t>
  </si>
  <si>
    <t>DUNAREANU ALEXANDRU</t>
  </si>
  <si>
    <t>CV-113</t>
  </si>
  <si>
    <t>REX HARRIS</t>
  </si>
  <si>
    <t>CV-114</t>
  </si>
  <si>
    <t>TOM LUCIA</t>
  </si>
  <si>
    <t>CV-115</t>
  </si>
  <si>
    <t>KLAAS HONDERS</t>
  </si>
  <si>
    <t>CV-116</t>
  </si>
  <si>
    <t>TERJE BJERKGÅRD</t>
  </si>
  <si>
    <t>CV-117</t>
  </si>
  <si>
    <t>KKK KKK</t>
  </si>
  <si>
    <t>CV-118</t>
  </si>
  <si>
    <t>EMRAH TEKE</t>
  </si>
  <si>
    <t>CV-119</t>
  </si>
  <si>
    <t>MOHAMMAD KHAIR WAZZAN</t>
  </si>
  <si>
    <t>CV-120</t>
  </si>
  <si>
    <t>GÜLFEM KARDES</t>
  </si>
  <si>
    <t>CV-121</t>
  </si>
  <si>
    <t>REYNOLD DEMARCO JR</t>
  </si>
  <si>
    <t>CV-122</t>
  </si>
  <si>
    <t>VLASTISLAV FEIK</t>
  </si>
  <si>
    <t>CV-123</t>
  </si>
  <si>
    <t>CV-124</t>
  </si>
  <si>
    <t>ED ZVEN</t>
  </si>
  <si>
    <t>CV-125</t>
  </si>
  <si>
    <t>CV-126</t>
  </si>
  <si>
    <t>BARRY WHYTE</t>
  </si>
  <si>
    <t>CV-127</t>
  </si>
  <si>
    <t>DYLAN MULLINS</t>
  </si>
  <si>
    <t>CV-128</t>
  </si>
  <si>
    <t>VLASTIMIL NELIBA</t>
  </si>
  <si>
    <t>CV-129</t>
  </si>
  <si>
    <t>PAWEL MUSIALSKI</t>
  </si>
  <si>
    <t>CV-130</t>
  </si>
  <si>
    <t>LUCIMARY VARGAS</t>
  </si>
  <si>
    <t>CV-131</t>
  </si>
  <si>
    <t>HWANG YOSUB</t>
  </si>
  <si>
    <t>CV-132</t>
  </si>
  <si>
    <t>DANIEL DEL VALLE</t>
  </si>
  <si>
    <t>CV-133</t>
  </si>
  <si>
    <t>ROBERT SLONE</t>
  </si>
  <si>
    <t>CV-134</t>
  </si>
  <si>
    <t>DIOGO DAVID LIMA</t>
  </si>
  <si>
    <t>GEMA ARAUJO</t>
  </si>
  <si>
    <t>CV-136</t>
  </si>
  <si>
    <t>FAUSTINO GARCÍA</t>
  </si>
  <si>
    <t>CV-137</t>
  </si>
  <si>
    <t>JAVIER RAMÓN RODRÍGUEZ RODRÍGUEZ</t>
  </si>
  <si>
    <t>CV-138</t>
  </si>
  <si>
    <t>RAQUEL SHIDA</t>
  </si>
  <si>
    <t>CV-139</t>
  </si>
  <si>
    <t>JAVIER ALONSO</t>
  </si>
  <si>
    <t>CV-140</t>
  </si>
  <si>
    <t>TULLIO MARSICANO</t>
  </si>
  <si>
    <t>CV-141</t>
  </si>
  <si>
    <t>PAMELA  A. MERRY</t>
  </si>
  <si>
    <t>CV-142</t>
  </si>
  <si>
    <t>MIYOSHI SUZUKI</t>
  </si>
  <si>
    <t>CV-143</t>
  </si>
  <si>
    <t>SEXE GRATUIT</t>
  </si>
  <si>
    <t>CV-144</t>
  </si>
  <si>
    <t>MOHAMMED AKHLAGHI</t>
  </si>
  <si>
    <t>CV-145</t>
  </si>
  <si>
    <t>BJØRN WILLMANN</t>
  </si>
  <si>
    <t>CV-146</t>
  </si>
  <si>
    <t>ANGEL ALBERTO GONZÁLEZ COROAS</t>
  </si>
  <si>
    <t>CV-147</t>
  </si>
  <si>
    <t>KATIE SMITH</t>
  </si>
  <si>
    <t>CV-148</t>
  </si>
  <si>
    <t>CLYDE MORRIS</t>
  </si>
  <si>
    <t>CV-149</t>
  </si>
  <si>
    <t>BHARGAV JOSHI</t>
  </si>
  <si>
    <t>CV-150</t>
  </si>
  <si>
    <t>ALEX GOLOVIN</t>
  </si>
  <si>
    <t>CV-151</t>
  </si>
  <si>
    <t>JEFFREY CARELS</t>
  </si>
  <si>
    <t>CV-152</t>
  </si>
  <si>
    <t>MAGDALENA SZCZUREK</t>
  </si>
  <si>
    <t>CV-153</t>
  </si>
  <si>
    <t>KRYSTYNA WIRKUS</t>
  </si>
  <si>
    <t>CV-154</t>
  </si>
  <si>
    <t>SYED DANISH</t>
  </si>
  <si>
    <t>CV-155</t>
  </si>
  <si>
    <t>RONILO SAGUIT</t>
  </si>
  <si>
    <t>CV-156</t>
  </si>
  <si>
    <t>STEIN WASBØ</t>
  </si>
  <si>
    <t>CV-157</t>
  </si>
  <si>
    <t>ALAN BUCK</t>
  </si>
  <si>
    <t>CV-158</t>
  </si>
  <si>
    <t>JACQUES VAN DELFT</t>
  </si>
  <si>
    <t>CV-159</t>
  </si>
  <si>
    <t>ERLEND HELMERSEN</t>
  </si>
  <si>
    <t>CV-160</t>
  </si>
  <si>
    <t>CV-161</t>
  </si>
  <si>
    <t>AMIR PARVANIAN</t>
  </si>
  <si>
    <t>CV-162</t>
  </si>
  <si>
    <t>NISRINE ABOU MANDIL</t>
  </si>
  <si>
    <t>CV-163</t>
  </si>
  <si>
    <t>JIM DOBSON</t>
  </si>
  <si>
    <t>CV-164</t>
  </si>
  <si>
    <t>MAREK DURAJCZYK</t>
  </si>
  <si>
    <t>CV-165</t>
  </si>
  <si>
    <t>JEF CLAES</t>
  </si>
  <si>
    <t>CV-166</t>
  </si>
  <si>
    <t>SJOERD DUFOER</t>
  </si>
  <si>
    <t>CV-167</t>
  </si>
  <si>
    <t>ANTON IVANCHIN</t>
  </si>
  <si>
    <t>CV-168</t>
  </si>
  <si>
    <t>GERD LUTZ SCHOTT</t>
  </si>
  <si>
    <t>CV-169</t>
  </si>
  <si>
    <t>MD. MOHSIN ALI</t>
  </si>
  <si>
    <t>CV-170</t>
  </si>
  <si>
    <t>LEONCIO GUARDAMINO</t>
  </si>
  <si>
    <t>CV-171</t>
  </si>
  <si>
    <t>WALTER JOSE MALUF</t>
  </si>
  <si>
    <t>CV-172</t>
  </si>
  <si>
    <t>JOSE Mª LLENAS GARCIA</t>
  </si>
  <si>
    <t>CV-173</t>
  </si>
  <si>
    <t>RICK BLAISDELL</t>
  </si>
  <si>
    <t>CV-174</t>
  </si>
  <si>
    <t>STEFFEN JANKE</t>
  </si>
  <si>
    <t>CV-175</t>
  </si>
  <si>
    <t>TONY LUCAS</t>
  </si>
  <si>
    <t>CV-176</t>
  </si>
  <si>
    <t>GUIDO GUBBELS</t>
  </si>
  <si>
    <t>CV-177</t>
  </si>
  <si>
    <t>HENDRIK DE BACKER</t>
  </si>
  <si>
    <t>CV-178</t>
  </si>
  <si>
    <t>FABIO MARIUZZA</t>
  </si>
  <si>
    <t>CV-179</t>
  </si>
  <si>
    <t>RICARDO SANCHEZ</t>
  </si>
  <si>
    <t>CV-180</t>
  </si>
  <si>
    <t>JIM REED</t>
  </si>
  <si>
    <t>CV-181</t>
  </si>
  <si>
    <t>ADAM DERDZIKOWSKI</t>
  </si>
  <si>
    <t>CV-182</t>
  </si>
  <si>
    <t>ANTONIO SALCEDA DE ALBA</t>
  </si>
  <si>
    <t>CV-183</t>
  </si>
  <si>
    <t>PIOTR WIRKUS</t>
  </si>
  <si>
    <t>CV-184</t>
  </si>
  <si>
    <t>ROHINI VS</t>
  </si>
  <si>
    <t>CV-185</t>
  </si>
  <si>
    <t>JOANNA DERDZIKOWSKA</t>
  </si>
  <si>
    <t>CV-186</t>
  </si>
  <si>
    <t>PIETER-JAN DEKELVER</t>
  </si>
  <si>
    <t>CV-187</t>
  </si>
  <si>
    <t>GONZALO CONTRERAS</t>
  </si>
  <si>
    <t>CV-188</t>
  </si>
  <si>
    <t>ANJUM SYED</t>
  </si>
  <si>
    <t>CV-189</t>
  </si>
  <si>
    <t>DIRK VAN HESSCHE</t>
  </si>
  <si>
    <t>CV-190</t>
  </si>
  <si>
    <t>RUBEN VERBOVEN</t>
  </si>
  <si>
    <t>CV-191</t>
  </si>
  <si>
    <t>MARIANNE THOMASSEN</t>
  </si>
  <si>
    <t>CV-192</t>
  </si>
  <si>
    <t>OZKAN DOGAN</t>
  </si>
  <si>
    <t>CV-193</t>
  </si>
  <si>
    <t>TOFOL TOBAL</t>
  </si>
  <si>
    <t>CV-194</t>
  </si>
  <si>
    <t>JOHN O'NEAL</t>
  </si>
  <si>
    <t>CV-195</t>
  </si>
  <si>
    <t>PACO JIMENEZ</t>
  </si>
  <si>
    <t>CV-196</t>
  </si>
  <si>
    <t>JAMES CARLISLE</t>
  </si>
  <si>
    <t>CV-197</t>
  </si>
  <si>
    <t>HELEN THOMAS</t>
  </si>
  <si>
    <t>CV-198</t>
  </si>
  <si>
    <t>DENIS WALLIAN</t>
  </si>
  <si>
    <t>CV-199</t>
  </si>
  <si>
    <t>ALEXANDROS FILOTHODOROS</t>
  </si>
  <si>
    <t>CV-200</t>
  </si>
  <si>
    <t>MONIKA SIDOR</t>
  </si>
  <si>
    <t>CV-201</t>
  </si>
  <si>
    <t>SANTANU BASU</t>
  </si>
  <si>
    <t>CV-202</t>
  </si>
  <si>
    <t>JORDI ZAMORA</t>
  </si>
  <si>
    <t>CV-203</t>
  </si>
  <si>
    <t>IVO DEMEULENAERE</t>
  </si>
  <si>
    <t>CV-204</t>
  </si>
  <si>
    <t>CV-205</t>
  </si>
  <si>
    <t>CV-206</t>
  </si>
  <si>
    <t>CV-207</t>
  </si>
  <si>
    <t>CV-208</t>
  </si>
  <si>
    <t>CV-209</t>
  </si>
  <si>
    <t>CV-210</t>
  </si>
  <si>
    <t>NORWAY</t>
  </si>
  <si>
    <t>SWITZERLAND</t>
  </si>
  <si>
    <t>GERMANY</t>
  </si>
  <si>
    <t>BELGIUM</t>
  </si>
  <si>
    <t>DENMARK</t>
  </si>
  <si>
    <t>N. IRELAND</t>
  </si>
  <si>
    <t>PORTUGAL</t>
  </si>
  <si>
    <t>NEW ZEALAND</t>
  </si>
  <si>
    <t>AUSTRIA</t>
  </si>
  <si>
    <t>SLOVAKIA</t>
  </si>
  <si>
    <t>REP. OF CHINA</t>
  </si>
  <si>
    <t>UNITED STATES</t>
  </si>
  <si>
    <t>POLAND</t>
  </si>
  <si>
    <t>BOLIVIA</t>
  </si>
  <si>
    <t>ITALY</t>
  </si>
  <si>
    <t>UNITED KINGDOM</t>
  </si>
  <si>
    <t>BRAZIL</t>
  </si>
  <si>
    <t>MEXICO</t>
  </si>
  <si>
    <t>SWEDEN</t>
  </si>
  <si>
    <t>AUSTRALIA</t>
  </si>
  <si>
    <t>JAPAN</t>
  </si>
  <si>
    <t>VENEZUELA</t>
  </si>
  <si>
    <t>ARGENTINA</t>
  </si>
  <si>
    <t>INDIA</t>
  </si>
  <si>
    <t>COLOMBIA</t>
  </si>
  <si>
    <t>FRANCE</t>
  </si>
  <si>
    <t>JORDAN</t>
  </si>
  <si>
    <t>SAUDI ARABIA</t>
  </si>
  <si>
    <t>RUSSIA</t>
  </si>
  <si>
    <t>COSTA RICA</t>
  </si>
  <si>
    <t>ROMANIA</t>
  </si>
  <si>
    <t>NETHERLANDS</t>
  </si>
  <si>
    <t>LITHUANIA</t>
  </si>
  <si>
    <t>TURKEY</t>
  </si>
  <si>
    <t>LEBANON</t>
  </si>
  <si>
    <t>CZECH REPUBLIC</t>
  </si>
  <si>
    <t>UKRAINE</t>
  </si>
  <si>
    <t>CANADA</t>
  </si>
  <si>
    <t>KOREA, SOUTH</t>
  </si>
  <si>
    <t>SPAIN</t>
  </si>
  <si>
    <t>SOUTH AFRICA</t>
  </si>
  <si>
    <t>CENTRAL AFRICAN REPUBLIC</t>
  </si>
  <si>
    <t>IRAN</t>
  </si>
  <si>
    <t>CUBA</t>
  </si>
  <si>
    <t>PAKISTAN</t>
  </si>
  <si>
    <t>PHILIPPINES</t>
  </si>
  <si>
    <t>BANGLADESH</t>
  </si>
  <si>
    <t>CHILE</t>
  </si>
  <si>
    <t>SUDAN</t>
  </si>
  <si>
    <t>cvhelios@gmail.com</t>
  </si>
  <si>
    <t/>
  </si>
  <si>
    <t xml:space="preserve">astrosun@skynet.be </t>
  </si>
  <si>
    <t xml:space="preserve">lth@ffi.no </t>
  </si>
  <si>
    <t xml:space="preserve">gotz@astro.ku.dk </t>
  </si>
  <si>
    <t xml:space="preserve">m.holl@t-online.de </t>
  </si>
  <si>
    <t xml:space="preserve">gdso@earthling.net </t>
  </si>
  <si>
    <t>Andreas_Ursula_Viertel@web.de</t>
  </si>
  <si>
    <t>siegfried.gonzi@kfunigraz.ac.at</t>
  </si>
  <si>
    <t>fritz.egger@bluewin.ch</t>
  </si>
  <si>
    <t>HBromme@aol.com</t>
  </si>
  <si>
    <t xml:space="preserve">krzysztof.wydra@wp.pl </t>
  </si>
  <si>
    <t xml:space="preserve">astrofis@supernet.com.bo </t>
  </si>
  <si>
    <t xml:space="preserve">j.porto@oninet.pt </t>
  </si>
  <si>
    <t xml:space="preserve">rbattaiola@yahoo.com </t>
  </si>
  <si>
    <t>ssw@rothermel-web.de</t>
  </si>
  <si>
    <t>astronomer77@iname.com</t>
  </si>
  <si>
    <t xml:space="preserve">nigora.m@t-online.de </t>
  </si>
  <si>
    <t>jcarlson@capecod.net</t>
  </si>
  <si>
    <t>au206265@aol.com</t>
  </si>
  <si>
    <t>lagrangia@lagrangia.karoo.co.uk</t>
  </si>
  <si>
    <t>jamaury@elogica.com.br</t>
  </si>
  <si>
    <t>topcat100@lycosmail.com</t>
  </si>
  <si>
    <t>webmaster@icstars.com</t>
  </si>
  <si>
    <t xml:space="preserve">mariana@astro.uson.mx </t>
  </si>
  <si>
    <t>hans-goran.lindberg@vasteras.mail.telia.com</t>
  </si>
  <si>
    <t xml:space="preserve">bevans@es.co.nz </t>
  </si>
  <si>
    <t>pawelach@go2.pl</t>
  </si>
  <si>
    <t xml:space="preserve">etacarina1@hotmail.com </t>
  </si>
  <si>
    <t>marioncap@mindspring.com</t>
  </si>
  <si>
    <t xml:space="preserve">RLGent@cox.net </t>
  </si>
  <si>
    <t>mcmathob@rust.net (James Ross)</t>
  </si>
  <si>
    <t xml:space="preserve">gordg3@comcast.net </t>
  </si>
  <si>
    <t xml:space="preserve">Dr.Strickling@gmx.de </t>
  </si>
  <si>
    <t>dhani@kwasan.kyoto-u.ac.jp</t>
  </si>
  <si>
    <t>fmk@start.no</t>
  </si>
  <si>
    <t xml:space="preserve">sot48@hotmail.com </t>
  </si>
  <si>
    <t>postmast@aaaa.org.ar</t>
  </si>
  <si>
    <t xml:space="preserve">g.robeck@t-online.de </t>
  </si>
  <si>
    <t xml:space="preserve">rhick@gmx.de </t>
  </si>
  <si>
    <t>bharatadur@hotmail.com</t>
  </si>
  <si>
    <t>agrogana@latino.net.co</t>
  </si>
  <si>
    <t>b.pgreen@xtra.co.nz</t>
  </si>
  <si>
    <t xml:space="preserve">palbrl@clear.net.nz </t>
  </si>
  <si>
    <t xml:space="preserve">andy.james.johnston@gmail.com </t>
  </si>
  <si>
    <t xml:space="preserve">j.janssens@chello.be </t>
  </si>
  <si>
    <t>ThomasWichary@aol.com</t>
  </si>
  <si>
    <t>suntos@poczta.wp.pl</t>
  </si>
  <si>
    <t>medwayken@gmail.com</t>
  </si>
  <si>
    <t>samouce@montana.com</t>
  </si>
  <si>
    <t>tossun@interia.pl</t>
  </si>
  <si>
    <t xml:space="preserve">fkocc7nes@free.fr </t>
  </si>
  <si>
    <t>anthony@acseal.freeserve.co.uk</t>
  </si>
  <si>
    <t>kszatkowski@interia.pl</t>
  </si>
  <si>
    <t>ahmad@jas.org.jo</t>
  </si>
  <si>
    <t>fobos73@interia.pl</t>
  </si>
  <si>
    <t>Scooter900@juno.com</t>
  </si>
  <si>
    <t>observer80@hotmail.com</t>
  </si>
  <si>
    <t>thomas.j@online.no</t>
  </si>
  <si>
    <t xml:space="preserve">birger.andresen@fesil.no </t>
  </si>
  <si>
    <t>abcrickwas@cs.com</t>
  </si>
  <si>
    <t>usjeffnheather@aol.com</t>
  </si>
  <si>
    <t>l.nance@prodigy.net</t>
  </si>
  <si>
    <t>fveio@hotmail.com</t>
  </si>
  <si>
    <t>smagrabi@ksu.edu.sa</t>
  </si>
  <si>
    <t xml:space="preserve">anne@hadkins.com </t>
  </si>
  <si>
    <t xml:space="preserve">pr.moser@terra.com.br </t>
  </si>
  <si>
    <t>Octaaf.steen@telenet.be</t>
  </si>
  <si>
    <t xml:space="preserve">lieve.meeus@gmail.com </t>
  </si>
  <si>
    <t xml:space="preserve">aryback@luna-44.ru </t>
  </si>
  <si>
    <t xml:space="preserve">gunther.groenez@pandora.be </t>
  </si>
  <si>
    <t xml:space="preserve">monro@ozemail.com.au </t>
  </si>
  <si>
    <t>HubertusSchulzeNeuhoff@awg.dwd.de</t>
  </si>
  <si>
    <t>s.kummerer@losbygods.no</t>
  </si>
  <si>
    <t>cv.helios@rl.telia.no</t>
  </si>
  <si>
    <t>telcom@bitbets.com</t>
  </si>
  <si>
    <t>alex.dunareanu@usa.net</t>
  </si>
  <si>
    <t xml:space="preserve">lumiere1967@hotmail.com </t>
  </si>
  <si>
    <t>fltlucia@aol.com</t>
  </si>
  <si>
    <t>k.honders@worldonline.nl</t>
  </si>
  <si>
    <t xml:space="preserve">tbjerkga@online.no </t>
  </si>
  <si>
    <t>kkk@kkk.com</t>
  </si>
  <si>
    <t>eteke@turk.net</t>
  </si>
  <si>
    <t xml:space="preserve">CASPEROVE@hotmail.com </t>
  </si>
  <si>
    <t>kardesgulfem@hotmail.com</t>
  </si>
  <si>
    <t>reynolddemarcojr@msn.com</t>
  </si>
  <si>
    <t xml:space="preserve">pepino@mbox.vol.cz </t>
  </si>
  <si>
    <t>she@mailru.com</t>
  </si>
  <si>
    <t>gordg@megsinet.net</t>
  </si>
  <si>
    <t>selkirk@selkirk.com</t>
  </si>
  <si>
    <t>dylm1994@aol.com</t>
  </si>
  <si>
    <t xml:space="preserve">neliba@iol.cz </t>
  </si>
  <si>
    <t xml:space="preserve">pmusialski@wp.pl </t>
  </si>
  <si>
    <t xml:space="preserve">observatorio.monoceros@gmail.com </t>
  </si>
  <si>
    <t xml:space="preserve">tejje@hanmail.net </t>
  </si>
  <si>
    <t>hernande@coqui.net</t>
  </si>
  <si>
    <t>louoceans@aol.com</t>
  </si>
  <si>
    <t>ddl@ieg.com.br</t>
  </si>
  <si>
    <t>obsolar@gmail.com</t>
  </si>
  <si>
    <t xml:space="preserve">faustino.garcia@gmail.com </t>
  </si>
  <si>
    <t xml:space="preserve">javier.rodriguez@astrocantabria.org </t>
  </si>
  <si>
    <t xml:space="preserve">rays@webcable.com.br </t>
  </si>
  <si>
    <t xml:space="preserve">barthork@hotmail.com </t>
  </si>
  <si>
    <t>tmarsicano@absamail.co.za</t>
  </si>
  <si>
    <t>pammerry@earthlink.net</t>
  </si>
  <si>
    <t xml:space="preserve">suzuki-obs@pop02.odn.ne.jp </t>
  </si>
  <si>
    <t>abu_stef@yahoo.fr</t>
  </si>
  <si>
    <t>moha78_99@yahoo.com</t>
  </si>
  <si>
    <t>cv_willmann@hotmail.com</t>
  </si>
  <si>
    <t>angel@met.cmw.inf.cu</t>
  </si>
  <si>
    <t>katie123889@boltblue.co.uk</t>
  </si>
  <si>
    <t>clyde.lynne@ntlworld.com</t>
  </si>
  <si>
    <t xml:space="preserve">bhargavjoshi_1978@yahoo.co.in </t>
  </si>
  <si>
    <t xml:space="preserve">astronom_2003@mail.ru </t>
  </si>
  <si>
    <t>jeffrey@carels.be</t>
  </si>
  <si>
    <t xml:space="preserve">magda_amalthea@op.pl </t>
  </si>
  <si>
    <t xml:space="preserve">wirkuskrystyna@wp.pl </t>
  </si>
  <si>
    <t>bestwisher18@hotmail.com</t>
  </si>
  <si>
    <t>rssaguit@usc.edu.ph</t>
  </si>
  <si>
    <t xml:space="preserve">stein.o@wasbo.net </t>
  </si>
  <si>
    <t xml:space="preserve">alan.buck@manx.net </t>
  </si>
  <si>
    <t xml:space="preserve">jjvdelft@gmail.com </t>
  </si>
  <si>
    <t xml:space="preserve">erlend@helmnet.com </t>
  </si>
  <si>
    <t>suzuki-obs@pop02.odn.ne.jp</t>
  </si>
  <si>
    <t xml:space="preserve">M_PARVANIAN@yahoo.com </t>
  </si>
  <si>
    <t>nmandil26@mail.ru</t>
  </si>
  <si>
    <t>bhr-Dobson1020@spatzer.com</t>
  </si>
  <si>
    <t>marek@astro.wroclaw.pl</t>
  </si>
  <si>
    <t>astrosun@skynet.be</t>
  </si>
  <si>
    <t xml:space="preserve">sdufoer@gmail.com </t>
  </si>
  <si>
    <t>andymcd@mail.ru</t>
  </si>
  <si>
    <t>G.L-Schott@t-online.de</t>
  </si>
  <si>
    <t xml:space="preserve">rong_brac@yahoo.com </t>
  </si>
  <si>
    <t>observatorio.monoceros@gmail.com</t>
  </si>
  <si>
    <t xml:space="preserve">wjmaluf@yahoo.com.br </t>
  </si>
  <si>
    <t xml:space="preserve">bribon2@gmail.com </t>
  </si>
  <si>
    <t xml:space="preserve">blaisdell25@charter.net </t>
  </si>
  <si>
    <t xml:space="preserve">Steffen.Janke@googlemail.com </t>
  </si>
  <si>
    <t>stormwalkernz@xtra.co.nz</t>
  </si>
  <si>
    <t xml:space="preserve">mariuzza@teletu.it </t>
  </si>
  <si>
    <t xml:space="preserve">ricfsanchez@yahoo.com.ar </t>
  </si>
  <si>
    <t xml:space="preserve">mediumwaver@yahoo.com </t>
  </si>
  <si>
    <t xml:space="preserve">adamderdzikowski@wp.pl </t>
  </si>
  <si>
    <t>mizar@ono.com</t>
  </si>
  <si>
    <t xml:space="preserve">wirkuspiotr@wp.pl </t>
  </si>
  <si>
    <t>neelarohini@yahoo.ca</t>
  </si>
  <si>
    <t>joanna.derdzikowska@wp.pl</t>
  </si>
  <si>
    <t xml:space="preserve">pieterjan.dekelver@scarlet.be </t>
  </si>
  <si>
    <t xml:space="preserve">gonzalo.cont@gmail.com </t>
  </si>
  <si>
    <t xml:space="preserve">anjumksyed2001@gmail.com </t>
  </si>
  <si>
    <t xml:space="preserve">astrothomas@gmail.com </t>
  </si>
  <si>
    <t xml:space="preserve">ozkanndogann@gmail.com </t>
  </si>
  <si>
    <t>info@oagarraf.net</t>
  </si>
  <si>
    <t>johnoneal@onealwebsite.com&gt;</t>
  </si>
  <si>
    <t>heliofjc@yahoo.es</t>
  </si>
  <si>
    <t>jim-carlisle@sbcglobal.net</t>
  </si>
  <si>
    <t>helenbashford@aol.com</t>
  </si>
  <si>
    <t>dlj.wallian@hotmail.fr</t>
  </si>
  <si>
    <t>alexfilothodoros@gmail.com</t>
  </si>
  <si>
    <t>sidormonika@wp.pl</t>
  </si>
  <si>
    <t>sbasu4783@gmail.com</t>
  </si>
  <si>
    <t>jordi_zn@hotmail.com</t>
  </si>
  <si>
    <t>ivo.demeulenaere@gmail.com</t>
  </si>
  <si>
    <t>meister@dolphins.ch</t>
  </si>
  <si>
    <t>Refr. 80/400</t>
  </si>
  <si>
    <t>P</t>
  </si>
  <si>
    <t>Ref 75/900</t>
  </si>
  <si>
    <t>Fill in time of submission</t>
  </si>
  <si>
    <t>Mai</t>
  </si>
  <si>
    <t>http://www.cv-helios.net/observations/cvobsform2.php</t>
  </si>
  <si>
    <t>Month, Year, Mem.no. have pulldown menues!</t>
  </si>
  <si>
    <t>Latest observer-info. are given for some observers.</t>
  </si>
  <si>
    <r>
      <t xml:space="preserve">copy cell X3 and paste </t>
    </r>
    <r>
      <rPr>
        <b/>
        <u val="single"/>
        <sz val="11"/>
        <color indexed="10"/>
        <rFont val="Calibri"/>
        <family val="2"/>
      </rPr>
      <t>under</t>
    </r>
    <r>
      <rPr>
        <b/>
        <sz val="11"/>
        <color indexed="10"/>
        <rFont val="Calibri"/>
        <family val="2"/>
      </rPr>
      <t xml:space="preserve"> "... PLEASE PASTE ON NEXT LINE ..." at cvobsform2.php</t>
    </r>
  </si>
  <si>
    <t xml:space="preserve">          Example</t>
  </si>
  <si>
    <t>Input ZMcI-classes in Light Blue cells only, 0-days in col. E with an "X"</t>
  </si>
  <si>
    <t>Januar</t>
  </si>
  <si>
    <t>Februar</t>
  </si>
  <si>
    <t>Mars</t>
  </si>
  <si>
    <t>Juni</t>
  </si>
  <si>
    <t>Juli</t>
  </si>
  <si>
    <t>Oktober</t>
  </si>
  <si>
    <t>Desember</t>
  </si>
  <si>
    <t>CVsolaris</t>
  </si>
  <si>
    <t>password to unprotect cells/formatting:</t>
  </si>
  <si>
    <t>150mm F8</t>
  </si>
  <si>
    <t>C</t>
  </si>
  <si>
    <t>Celestron8, 203.2 mm, f/10</t>
  </si>
  <si>
    <t>d=80mm  f=400mm</t>
  </si>
  <si>
    <t>50/540</t>
  </si>
  <si>
    <t>102 mm</t>
  </si>
  <si>
    <t>102mm refractor</t>
  </si>
  <si>
    <t>114mm f8</t>
  </si>
  <si>
    <t>8""S/C f10</t>
  </si>
  <si>
    <t>4.5"" Newtonian (f/8)</t>
  </si>
  <si>
    <t>C11 f/10 (&amp; 20x80 Binoccular)</t>
  </si>
  <si>
    <t>20 cm. f10</t>
  </si>
  <si>
    <t>cheap and cheesy</t>
  </si>
  <si>
    <t>90mm, 8", 25"</t>
  </si>
  <si>
    <t>90\1300</t>
  </si>
  <si>
    <t>15cm</t>
  </si>
  <si>
    <t>820mm f/8; 8-inch f/6.3</t>
  </si>
  <si>
    <t>Meade ETX 127EC, f/14.9</t>
  </si>
  <si>
    <t>102mm f15 refractor</t>
  </si>
  <si>
    <t>102mm f 6.6</t>
  </si>
  <si>
    <t>reflector d=110mm,f=802mm</t>
  </si>
  <si>
    <t>Meade 10" 2500mm f10</t>
  </si>
  <si>
    <t>Refractor diam. 80 mm  foc.l. 1200 mm</t>
  </si>
  <si>
    <t>150      3400mm</t>
  </si>
  <si>
    <t>125 mm, f-1900mm, Meade ETX125</t>
  </si>
  <si>
    <t>541516</t>
  </si>
  <si>
    <t>þ</t>
  </si>
  <si>
    <t>6</t>
  </si>
  <si>
    <t>12</t>
  </si>
  <si>
    <t>12 8</t>
  </si>
  <si>
    <t>100 / 1500</t>
  </si>
  <si>
    <t>50 / 540</t>
  </si>
  <si>
    <t>-</t>
  </si>
  <si>
    <t>155 f/9</t>
  </si>
  <si>
    <t>Camera Lense 12" &amp; 6"</t>
  </si>
  <si>
    <t>122</t>
  </si>
  <si>
    <t>70mm/940mm</t>
  </si>
  <si>
    <t xml:space="preserve">90/900   </t>
  </si>
  <si>
    <t>180  / 1140</t>
  </si>
  <si>
    <t>0193697411</t>
  </si>
  <si>
    <t>90mm, f/13.8</t>
  </si>
  <si>
    <t>Celestron 8</t>
  </si>
  <si>
    <t>80mm refractor f/11,4</t>
  </si>
  <si>
    <t>11.4cm  X   910mm</t>
  </si>
  <si>
    <t>D=310mm, f=4</t>
  </si>
  <si>
    <t>203mm f/10 or f/6.3 using focal reducer</t>
  </si>
  <si>
    <t>R-90, f=11.1</t>
  </si>
  <si>
    <t>Celestron C8  f10</t>
  </si>
  <si>
    <t>8" celestron f10</t>
  </si>
  <si>
    <t>D=10cm@</t>
  </si>
  <si>
    <t>0145854752</t>
  </si>
  <si>
    <t>8"</t>
  </si>
  <si>
    <t>140mm Mak-Cass f/14.3</t>
  </si>
  <si>
    <t>Refractor de diámetro del objetivo de 80 mm</t>
  </si>
  <si>
    <t>5in  f11</t>
  </si>
  <si>
    <t>2.5inch reflective(30),5inch reflective(underprocess)</t>
  </si>
  <si>
    <t>60</t>
  </si>
  <si>
    <t>150mm refra F1200</t>
  </si>
  <si>
    <t>150/900  mag.80x</t>
  </si>
  <si>
    <t>50/430</t>
  </si>
  <si>
    <t>5mm</t>
  </si>
  <si>
    <t>80 m f/5</t>
  </si>
  <si>
    <t>Meade ETX 125    F15</t>
  </si>
  <si>
    <t>200mm Dobs f/5</t>
  </si>
  <si>
    <t>70mm f10, 250mm f5</t>
  </si>
  <si>
    <t>100mm ; 1200mm</t>
  </si>
  <si>
    <t>4"</t>
  </si>
  <si>
    <t>Newton 150/750</t>
  </si>
  <si>
    <t>80mm, f=910mm 25mm Ocular</t>
  </si>
  <si>
    <t>01719540019</t>
  </si>
  <si>
    <t>150 mm /1140mm</t>
  </si>
  <si>
    <t>Refractor 102mm f14,7</t>
  </si>
  <si>
    <t>112mm/75</t>
  </si>
  <si>
    <t>40MM  f400</t>
  </si>
  <si>
    <t>70/350</t>
  </si>
  <si>
    <t>60mm f:?</t>
  </si>
  <si>
    <t>114mm refl.</t>
  </si>
  <si>
    <t>100mm refl.</t>
  </si>
  <si>
    <t>D=130mm  f=6,9</t>
  </si>
  <si>
    <t>250</t>
  </si>
  <si>
    <t>6"</t>
  </si>
  <si>
    <t>n n</t>
  </si>
  <si>
    <t>90mm f11</t>
  </si>
  <si>
    <t>65 mm; 400 mm</t>
  </si>
  <si>
    <t>6 inch length,1 inch dia,10m focal length</t>
  </si>
  <si>
    <t xml:space="preserve">150mm F5 refractor </t>
  </si>
  <si>
    <t>200 mM f/5</t>
  </si>
  <si>
    <t>00966502194174</t>
  </si>
  <si>
    <t>250mm reflector</t>
  </si>
  <si>
    <t>150mm reflector</t>
  </si>
  <si>
    <t>Celestron SCT 8"</t>
  </si>
  <si>
    <t>R-150mm F/8 and H-Alfa Coronado Solar Max</t>
  </si>
  <si>
    <t>Lunt LSTHa B1200</t>
  </si>
  <si>
    <t>Cassegrain F1250-d90</t>
  </si>
  <si>
    <t>Celestron CST 8"</t>
  </si>
  <si>
    <t>80mmf7.5</t>
  </si>
  <si>
    <t>203mm 2000mm</t>
  </si>
  <si>
    <t>70 f/7</t>
  </si>
  <si>
    <t>50/430 refractor</t>
  </si>
  <si>
    <t xml:space="preserve">Aperture 100mm focal length 1000mm </t>
  </si>
  <si>
    <t>130 / 650 mm</t>
  </si>
  <si>
    <t>Borg 125 ED APO, 800mm, f/6.4</t>
  </si>
  <si>
    <r>
      <t xml:space="preserve">Monthly Input Form version 2017 for </t>
    </r>
    <r>
      <rPr>
        <b/>
        <sz val="12"/>
        <color indexed="8"/>
        <rFont val="Calibri"/>
        <family val="2"/>
      </rPr>
      <t>cvobsform2.php</t>
    </r>
  </si>
  <si>
    <t>Newton 203/1000mm f/4.9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</si>
</sst>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0.0"/>
    <numFmt numFmtId="168" formatCode="00000"/>
    <numFmt numFmtId="169" formatCode="dd/mm/yyyy\ hh:mm:ss"/>
    <numFmt numFmtId="170" formatCode="&quot;CV-&quot;000"/>
    <numFmt numFmtId="171" formatCode="&quot;Ja&quot;;&quot;Ja&quot;;&quot;Nei&quot;"/>
    <numFmt numFmtId="172" formatCode="&quot;Sann&quot;;&quot;Sann&quot;;&quot;Usann&quot;"/>
    <numFmt numFmtId="173" formatCode="&quot;På&quot;;&quot;På&quot;;&quot;Av&quot;"/>
    <numFmt numFmtId="174" formatCode="[$€-2]\ ###,000_);[Red]\([$€-2]\ ###,000\)"/>
    <numFmt numFmtId="175" formatCode="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8"/>
      <name val="Bookman Old Style"/>
      <family val="1"/>
    </font>
    <font>
      <b/>
      <sz val="10"/>
      <name val="Tahoma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30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2"/>
      <color theme="10"/>
      <name val="Calibri"/>
      <family val="2"/>
    </font>
    <font>
      <sz val="11"/>
      <color theme="4" tint="-0.4999699890613556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" fillId="33" borderId="10" xfId="47" applyFont="1" applyFill="1" applyBorder="1">
      <alignment/>
      <protection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9" fillId="34" borderId="14" xfId="47" applyFont="1" applyFill="1" applyBorder="1" applyAlignment="1" applyProtection="1">
      <alignment horizontal="center"/>
      <protection/>
    </xf>
    <xf numFmtId="0" fontId="9" fillId="34" borderId="15" xfId="47" applyFont="1" applyFill="1" applyBorder="1" applyAlignment="1" applyProtection="1">
      <alignment horizontal="center"/>
      <protection/>
    </xf>
    <xf numFmtId="0" fontId="8" fillId="35" borderId="16" xfId="47" applyFont="1" applyFill="1" applyBorder="1" applyAlignment="1" applyProtection="1">
      <alignment horizontal="center"/>
      <protection/>
    </xf>
    <xf numFmtId="0" fontId="8" fillId="35" borderId="17" xfId="47" applyFont="1" applyFill="1" applyBorder="1" applyAlignment="1" applyProtection="1">
      <alignment horizontal="center"/>
      <protection/>
    </xf>
    <xf numFmtId="0" fontId="8" fillId="35" borderId="18" xfId="47" applyFont="1" applyFill="1" applyBorder="1" applyAlignment="1" applyProtection="1">
      <alignment horizontal="center"/>
      <protection/>
    </xf>
    <xf numFmtId="0" fontId="8" fillId="12" borderId="19" xfId="47" applyFont="1" applyFill="1" applyBorder="1" applyProtection="1">
      <alignment/>
      <protection locked="0"/>
    </xf>
    <xf numFmtId="0" fontId="8" fillId="12" borderId="20" xfId="47" applyFont="1" applyFill="1" applyBorder="1" applyProtection="1">
      <alignment/>
      <protection locked="0"/>
    </xf>
    <xf numFmtId="0" fontId="8" fillId="12" borderId="21" xfId="47" applyFont="1" applyFill="1" applyBorder="1" applyProtection="1">
      <alignment/>
      <protection locked="0"/>
    </xf>
    <xf numFmtId="0" fontId="8" fillId="12" borderId="22" xfId="47" applyFont="1" applyFill="1" applyBorder="1" applyProtection="1">
      <alignment/>
      <protection locked="0"/>
    </xf>
    <xf numFmtId="0" fontId="8" fillId="12" borderId="23" xfId="47" applyFont="1" applyFill="1" applyBorder="1" applyProtection="1">
      <alignment/>
      <protection locked="0"/>
    </xf>
    <xf numFmtId="0" fontId="8" fillId="12" borderId="24" xfId="47" applyFont="1" applyFill="1" applyBorder="1" applyProtection="1">
      <alignment/>
      <protection locked="0"/>
    </xf>
    <xf numFmtId="0" fontId="8" fillId="12" borderId="25" xfId="47" applyFont="1" applyFill="1" applyBorder="1" applyProtection="1">
      <alignment/>
      <protection locked="0"/>
    </xf>
    <xf numFmtId="0" fontId="8" fillId="12" borderId="26" xfId="47" applyFont="1" applyFill="1" applyBorder="1" applyProtection="1">
      <alignment/>
      <protection locked="0"/>
    </xf>
    <xf numFmtId="0" fontId="8" fillId="12" borderId="27" xfId="47" applyFont="1" applyFill="1" applyBorder="1" applyProtection="1">
      <alignment/>
      <protection locked="0"/>
    </xf>
    <xf numFmtId="0" fontId="0" fillId="0" borderId="28" xfId="0" applyFont="1" applyBorder="1" applyAlignment="1">
      <alignment/>
    </xf>
    <xf numFmtId="0" fontId="58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4" fillId="9" borderId="33" xfId="0" applyFont="1" applyFill="1" applyBorder="1" applyAlignment="1">
      <alignment horizontal="center"/>
    </xf>
    <xf numFmtId="0" fontId="54" fillId="9" borderId="11" xfId="0" applyFont="1" applyFill="1" applyBorder="1" applyAlignment="1">
      <alignment horizontal="center"/>
    </xf>
    <xf numFmtId="0" fontId="54" fillId="19" borderId="11" xfId="0" applyFont="1" applyFill="1" applyBorder="1" applyAlignment="1">
      <alignment/>
    </xf>
    <xf numFmtId="0" fontId="54" fillId="19" borderId="12" xfId="0" applyFont="1" applyFill="1" applyBorder="1" applyAlignment="1">
      <alignment/>
    </xf>
    <xf numFmtId="0" fontId="54" fillId="19" borderId="13" xfId="0" applyFont="1" applyFill="1" applyBorder="1" applyAlignment="1">
      <alignment/>
    </xf>
    <xf numFmtId="0" fontId="0" fillId="19" borderId="0" xfId="0" applyFill="1" applyAlignment="1">
      <alignment/>
    </xf>
    <xf numFmtId="0" fontId="59" fillId="19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54" fillId="19" borderId="0" xfId="0" applyFont="1" applyFill="1" applyAlignment="1">
      <alignment/>
    </xf>
    <xf numFmtId="0" fontId="5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4" fillId="37" borderId="0" xfId="0" applyFont="1" applyFill="1" applyAlignment="1">
      <alignment/>
    </xf>
    <xf numFmtId="0" fontId="60" fillId="0" borderId="13" xfId="0" applyFont="1" applyBorder="1" applyAlignment="1">
      <alignment/>
    </xf>
    <xf numFmtId="0" fontId="60" fillId="0" borderId="10" xfId="0" applyFont="1" applyBorder="1" applyAlignment="1">
      <alignment/>
    </xf>
    <xf numFmtId="0" fontId="0" fillId="15" borderId="34" xfId="0" applyFill="1" applyBorder="1" applyAlignment="1">
      <alignment horizontal="center"/>
    </xf>
    <xf numFmtId="0" fontId="54" fillId="0" borderId="10" xfId="0" applyFont="1" applyBorder="1" applyAlignment="1">
      <alignment/>
    </xf>
    <xf numFmtId="20" fontId="9" fillId="12" borderId="20" xfId="47" applyNumberFormat="1" applyFont="1" applyFill="1" applyBorder="1" applyAlignment="1" applyProtection="1">
      <alignment horizontal="center"/>
      <protection locked="0"/>
    </xf>
    <xf numFmtId="0" fontId="9" fillId="12" borderId="35" xfId="47" applyFont="1" applyFill="1" applyBorder="1" applyAlignment="1" applyProtection="1">
      <alignment horizontal="center"/>
      <protection locked="0"/>
    </xf>
    <xf numFmtId="0" fontId="9" fillId="12" borderId="23" xfId="47" applyFont="1" applyFill="1" applyBorder="1" applyAlignment="1" applyProtection="1">
      <alignment horizontal="center"/>
      <protection locked="0"/>
    </xf>
    <xf numFmtId="0" fontId="9" fillId="12" borderId="36" xfId="47" applyFont="1" applyFill="1" applyBorder="1" applyAlignment="1" applyProtection="1">
      <alignment horizontal="center"/>
      <protection locked="0"/>
    </xf>
    <xf numFmtId="0" fontId="9" fillId="12" borderId="26" xfId="47" applyFont="1" applyFill="1" applyBorder="1" applyAlignment="1" applyProtection="1">
      <alignment horizontal="center"/>
      <protection locked="0"/>
    </xf>
    <xf numFmtId="0" fontId="9" fillId="12" borderId="37" xfId="47" applyFont="1" applyFill="1" applyBorder="1" applyAlignment="1" applyProtection="1">
      <alignment horizontal="center"/>
      <protection locked="0"/>
    </xf>
    <xf numFmtId="22" fontId="54" fillId="38" borderId="34" xfId="0" applyNumberFormat="1" applyFont="1" applyFill="1" applyBorder="1" applyAlignment="1">
      <alignment horizontal="center" vertical="center"/>
    </xf>
    <xf numFmtId="0" fontId="61" fillId="0" borderId="38" xfId="0" applyFont="1" applyBorder="1" applyAlignment="1">
      <alignment/>
    </xf>
    <xf numFmtId="0" fontId="62" fillId="0" borderId="39" xfId="38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40" xfId="0" applyFont="1" applyBorder="1" applyAlignment="1">
      <alignment/>
    </xf>
    <xf numFmtId="0" fontId="0" fillId="39" borderId="38" xfId="0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9" fillId="35" borderId="41" xfId="47" applyFont="1" applyFill="1" applyBorder="1" applyAlignment="1" applyProtection="1">
      <alignment horizontal="center"/>
      <protection/>
    </xf>
    <xf numFmtId="0" fontId="54" fillId="0" borderId="42" xfId="0" applyFont="1" applyBorder="1" applyAlignment="1">
      <alignment/>
    </xf>
    <xf numFmtId="0" fontId="54" fillId="0" borderId="43" xfId="0" applyFont="1" applyFill="1" applyBorder="1" applyAlignment="1">
      <alignment/>
    </xf>
    <xf numFmtId="0" fontId="54" fillId="0" borderId="44" xfId="0" applyFont="1" applyBorder="1" applyAlignment="1">
      <alignment/>
    </xf>
    <xf numFmtId="0" fontId="54" fillId="0" borderId="45" xfId="0" applyFont="1" applyBorder="1" applyAlignment="1">
      <alignment/>
    </xf>
    <xf numFmtId="14" fontId="0" fillId="0" borderId="42" xfId="0" applyNumberFormat="1" applyBorder="1" applyAlignment="1">
      <alignment/>
    </xf>
    <xf numFmtId="14" fontId="0" fillId="0" borderId="46" xfId="0" applyNumberFormat="1" applyBorder="1" applyAlignment="1">
      <alignment/>
    </xf>
    <xf numFmtId="0" fontId="64" fillId="0" borderId="0" xfId="0" applyFont="1" applyFill="1" applyBorder="1" applyAlignment="1">
      <alignment/>
    </xf>
    <xf numFmtId="0" fontId="59" fillId="40" borderId="47" xfId="0" applyFont="1" applyFill="1" applyBorder="1" applyAlignment="1" applyProtection="1">
      <alignment/>
      <protection hidden="1" locked="0"/>
    </xf>
    <xf numFmtId="0" fontId="9" fillId="40" borderId="20" xfId="47" applyFont="1" applyFill="1" applyBorder="1" applyAlignment="1" applyProtection="1">
      <alignment horizontal="center"/>
      <protection hidden="1"/>
    </xf>
    <xf numFmtId="0" fontId="9" fillId="40" borderId="23" xfId="47" applyFont="1" applyFill="1" applyBorder="1" applyAlignment="1" applyProtection="1">
      <alignment horizontal="center"/>
      <protection hidden="1"/>
    </xf>
    <xf numFmtId="0" fontId="9" fillId="40" borderId="26" xfId="47" applyFont="1" applyFill="1" applyBorder="1" applyAlignment="1" applyProtection="1">
      <alignment horizontal="center"/>
      <protection hidden="1"/>
    </xf>
    <xf numFmtId="0" fontId="10" fillId="3" borderId="48" xfId="47" applyFont="1" applyFill="1" applyBorder="1" applyAlignment="1" applyProtection="1">
      <alignment horizontal="center"/>
      <protection hidden="1"/>
    </xf>
    <xf numFmtId="0" fontId="10" fillId="3" borderId="49" xfId="47" applyFont="1" applyFill="1" applyBorder="1" applyAlignment="1" applyProtection="1">
      <alignment horizontal="center"/>
      <protection hidden="1"/>
    </xf>
    <xf numFmtId="0" fontId="10" fillId="3" borderId="50" xfId="47" applyFont="1" applyFill="1" applyBorder="1" applyAlignment="1" applyProtection="1">
      <alignment horizontal="center"/>
      <protection hidden="1"/>
    </xf>
    <xf numFmtId="2" fontId="54" fillId="3" borderId="51" xfId="0" applyNumberFormat="1" applyFont="1" applyFill="1" applyBorder="1" applyAlignment="1" applyProtection="1">
      <alignment horizontal="center"/>
      <protection hidden="1"/>
    </xf>
    <xf numFmtId="0" fontId="54" fillId="3" borderId="13" xfId="0" applyFont="1" applyFill="1" applyBorder="1" applyAlignment="1" applyProtection="1">
      <alignment horizontal="center"/>
      <protection hidden="1"/>
    </xf>
    <xf numFmtId="0" fontId="65" fillId="0" borderId="0" xfId="0" applyFont="1" applyFill="1" applyAlignment="1" applyProtection="1">
      <alignment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6" fillId="0" borderId="39" xfId="0" applyFont="1" applyBorder="1" applyAlignment="1">
      <alignment/>
    </xf>
    <xf numFmtId="0" fontId="67" fillId="0" borderId="40" xfId="0" applyFont="1" applyBorder="1" applyAlignment="1">
      <alignment/>
    </xf>
    <xf numFmtId="175" fontId="0" fillId="0" borderId="10" xfId="0" applyNumberForma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65" fillId="9" borderId="55" xfId="0" applyFont="1" applyFill="1" applyBorder="1" applyAlignment="1">
      <alignment horizontal="center" vertical="center"/>
    </xf>
    <xf numFmtId="0" fontId="65" fillId="9" borderId="29" xfId="0" applyFont="1" applyFill="1" applyBorder="1" applyAlignment="1">
      <alignment horizontal="center" vertical="center"/>
    </xf>
    <xf numFmtId="0" fontId="65" fillId="9" borderId="56" xfId="0" applyFont="1" applyFill="1" applyBorder="1" applyAlignment="1">
      <alignment horizontal="center" vertical="center"/>
    </xf>
    <xf numFmtId="0" fontId="65" fillId="9" borderId="57" xfId="0" applyFont="1" applyFill="1" applyBorder="1" applyAlignment="1">
      <alignment horizontal="center" vertical="center"/>
    </xf>
    <xf numFmtId="0" fontId="65" fillId="9" borderId="32" xfId="0" applyFont="1" applyFill="1" applyBorder="1" applyAlignment="1">
      <alignment horizontal="center" vertical="center"/>
    </xf>
    <xf numFmtId="0" fontId="65" fillId="9" borderId="58" xfId="0" applyFont="1" applyFill="1" applyBorder="1" applyAlignment="1">
      <alignment horizontal="center" vertical="center"/>
    </xf>
    <xf numFmtId="0" fontId="0" fillId="9" borderId="59" xfId="0" applyFont="1" applyFill="1" applyBorder="1" applyAlignment="1">
      <alignment horizontal="center"/>
    </xf>
    <xf numFmtId="0" fontId="0" fillId="9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62" xfId="0" applyFont="1" applyFill="1" applyBorder="1" applyAlignment="1">
      <alignment horizontal="center"/>
    </xf>
    <xf numFmtId="0" fontId="0" fillId="41" borderId="57" xfId="0" applyFont="1" applyFill="1" applyBorder="1" applyAlignment="1" applyProtection="1">
      <alignment horizontal="center"/>
      <protection hidden="1" locked="0"/>
    </xf>
    <xf numFmtId="0" fontId="0" fillId="41" borderId="32" xfId="0" applyFont="1" applyFill="1" applyBorder="1" applyAlignment="1" applyProtection="1">
      <alignment horizontal="center"/>
      <protection hidden="1" locked="0"/>
    </xf>
    <xf numFmtId="0" fontId="0" fillId="41" borderId="58" xfId="0" applyFont="1" applyFill="1" applyBorder="1" applyAlignment="1" applyProtection="1">
      <alignment horizontal="center"/>
      <protection hidden="1" locked="0"/>
    </xf>
    <xf numFmtId="0" fontId="54" fillId="9" borderId="44" xfId="0" applyFont="1" applyFill="1" applyBorder="1" applyAlignment="1">
      <alignment horizontal="center"/>
    </xf>
    <xf numFmtId="0" fontId="54" fillId="9" borderId="59" xfId="0" applyFont="1" applyFill="1" applyBorder="1" applyAlignment="1">
      <alignment horizontal="center"/>
    </xf>
    <xf numFmtId="0" fontId="54" fillId="9" borderId="45" xfId="0" applyFont="1" applyFill="1" applyBorder="1" applyAlignment="1">
      <alignment horizontal="center"/>
    </xf>
    <xf numFmtId="0" fontId="0" fillId="39" borderId="39" xfId="0" applyFill="1" applyBorder="1" applyAlignment="1">
      <alignment horizontal="left" vertical="center" indent="1"/>
    </xf>
    <xf numFmtId="0" fontId="54" fillId="9" borderId="60" xfId="0" applyFont="1" applyFill="1" applyBorder="1" applyAlignment="1">
      <alignment horizontal="center"/>
    </xf>
    <xf numFmtId="0" fontId="54" fillId="12" borderId="57" xfId="0" applyFont="1" applyFill="1" applyBorder="1" applyAlignment="1" applyProtection="1">
      <alignment horizontal="center"/>
      <protection locked="0"/>
    </xf>
    <xf numFmtId="0" fontId="54" fillId="12" borderId="32" xfId="0" applyFont="1" applyFill="1" applyBorder="1" applyAlignment="1" applyProtection="1">
      <alignment horizontal="center"/>
      <protection locked="0"/>
    </xf>
    <xf numFmtId="0" fontId="54" fillId="12" borderId="54" xfId="0" applyFont="1" applyFill="1" applyBorder="1" applyAlignment="1" applyProtection="1">
      <alignment horizontal="center"/>
      <protection locked="0"/>
    </xf>
    <xf numFmtId="175" fontId="54" fillId="12" borderId="57" xfId="0" applyNumberFormat="1" applyFont="1" applyFill="1" applyBorder="1" applyAlignment="1" applyProtection="1">
      <alignment horizontal="center"/>
      <protection locked="0"/>
    </xf>
    <xf numFmtId="175" fontId="54" fillId="12" borderId="54" xfId="0" applyNumberFormat="1" applyFont="1" applyFill="1" applyBorder="1" applyAlignment="1" applyProtection="1">
      <alignment horizontal="center"/>
      <protection locked="0"/>
    </xf>
    <xf numFmtId="0" fontId="0" fillId="41" borderId="57" xfId="0" applyFont="1" applyFill="1" applyBorder="1" applyAlignment="1" applyProtection="1">
      <alignment/>
      <protection hidden="1" locked="0"/>
    </xf>
    <xf numFmtId="0" fontId="0" fillId="41" borderId="32" xfId="0" applyFont="1" applyFill="1" applyBorder="1" applyAlignment="1" applyProtection="1">
      <alignment/>
      <protection hidden="1" locked="0"/>
    </xf>
    <xf numFmtId="0" fontId="0" fillId="41" borderId="54" xfId="0" applyFont="1" applyFill="1" applyBorder="1" applyAlignment="1" applyProtection="1">
      <alignment/>
      <protection hidden="1" locked="0"/>
    </xf>
    <xf numFmtId="0" fontId="0" fillId="41" borderId="54" xfId="0" applyFont="1" applyFill="1" applyBorder="1" applyAlignment="1" applyProtection="1">
      <alignment horizontal="center"/>
      <protection hidden="1" locked="0"/>
    </xf>
  </cellXfs>
  <cellStyles count="53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Hyperkobling 2" xfId="39"/>
    <cellStyle name="Inndata" xfId="40"/>
    <cellStyle name="Koblet celle" xfId="41"/>
    <cellStyle name="Comma" xfId="42"/>
    <cellStyle name="Komma 2" xfId="43"/>
    <cellStyle name="Kontrollcelle" xfId="44"/>
    <cellStyle name="Merknad" xfId="45"/>
    <cellStyle name="Normal 2" xfId="46"/>
    <cellStyle name="Normal_convert1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dxfs count="1">
    <dxf>
      <fill>
        <patternFill>
          <bgColor theme="5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76200</xdr:rowOff>
    </xdr:from>
    <xdr:to>
      <xdr:col>22</xdr:col>
      <xdr:colOff>323850</xdr:colOff>
      <xdr:row>1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76200"/>
          <a:ext cx="2676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2</xdr:row>
      <xdr:rowOff>200025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1066800</xdr:colOff>
      <xdr:row>7</xdr:row>
      <xdr:rowOff>104775</xdr:rowOff>
    </xdr:from>
    <xdr:to>
      <xdr:col>23</xdr:col>
      <xdr:colOff>4105275</xdr:colOff>
      <xdr:row>26</xdr:row>
      <xdr:rowOff>95250</xdr:rowOff>
    </xdr:to>
    <xdr:pic>
      <xdr:nvPicPr>
        <xdr:cNvPr id="3" name="Bild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53800" y="1581150"/>
          <a:ext cx="30384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v-helios.net/observations/cvobsform2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12"/>
  <sheetViews>
    <sheetView showGridLines="0" tabSelected="1" zoomScale="75" zoomScaleNormal="75" zoomScalePageLayoutView="0" workbookViewId="0" topLeftCell="A1">
      <selection activeCell="F6" sqref="F6:G6"/>
    </sheetView>
  </sheetViews>
  <sheetFormatPr defaultColWidth="11.421875" defaultRowHeight="15"/>
  <cols>
    <col min="5" max="23" width="5.7109375" style="0" customWidth="1"/>
    <col min="24" max="24" width="75.7109375" style="0" customWidth="1"/>
    <col min="27" max="28" width="5.7109375" style="0" hidden="1" customWidth="1"/>
    <col min="29" max="29" width="11.421875" style="0" hidden="1" customWidth="1"/>
    <col min="30" max="48" width="3.7109375" style="0" hidden="1" customWidth="1"/>
    <col min="49" max="49" width="11.421875" style="0" hidden="1" customWidth="1"/>
    <col min="50" max="50" width="32.57421875" style="0" hidden="1" customWidth="1"/>
    <col min="51" max="52" width="16.7109375" style="0" hidden="1" customWidth="1"/>
    <col min="53" max="53" width="11.421875" style="0" hidden="1" customWidth="1"/>
    <col min="54" max="54" width="9.8515625" style="0" hidden="1" customWidth="1"/>
    <col min="55" max="55" width="7.57421875" style="0" hidden="1" customWidth="1"/>
    <col min="56" max="56" width="36.140625" style="0" hidden="1" customWidth="1"/>
    <col min="57" max="57" width="26.140625" style="0" hidden="1" customWidth="1"/>
    <col min="58" max="58" width="43.7109375" style="0" hidden="1" customWidth="1"/>
    <col min="59" max="59" width="49.421875" style="0" hidden="1" customWidth="1"/>
    <col min="60" max="60" width="7.8515625" style="0" hidden="1" customWidth="1"/>
    <col min="61" max="78" width="11.421875" style="0" hidden="1" customWidth="1"/>
    <col min="79" max="206" width="11.421875" style="0" customWidth="1"/>
  </cols>
  <sheetData>
    <row r="1" spans="1:166" ht="21.75" thickBot="1">
      <c r="A1" s="20"/>
      <c r="B1" s="21"/>
      <c r="C1" s="84" t="s">
        <v>92</v>
      </c>
      <c r="D1" s="85"/>
      <c r="E1" s="90" t="s">
        <v>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53">
        <f ca="1">NOW()</f>
        <v>44166.59227407407</v>
      </c>
      <c r="AA1" s="68" t="str">
        <f>A75</f>
        <v>|1/12/2020|14:12:52|Kjell Inge Malde|cvhelios@gmail.com|November|2017|001|Norway|Ref 75/900|P|1||||||||||||||||||||||| 2||||||||||||||||||||||| 3||||||||||||||||||||||| 4||||||||||||||||||||||| 5||||||||||||||||||||||| 6||||||||||||||||||||||| 7||||||||||||||||||||||| 8||||||||||||||||||||||| 9||||||||||||||||||||||| 10||||||||||||||||||||||| 11||||||||||||||||||||||| 12||||||||||||||||||||||| 13||||||||||||||||||||||| 14||||||||||||||||||||||| 15||||||||||||||||||||||| 16||||||||||||||||||||||| 17||||||||||||||||||||||| 18||||||||||||||||||||||| 19||||||||||||||||||||||| 20||||||||||||||||||||||| 21||||||||||||||||||||||| 22||||||||||||||||||||||| 23||||||||||||||||||||||| 24||||||||||||||||||||||| 25||||||||||||||||||||||| 26||||||||||||||||||||||| 27||||||||||||||||||||||| 28||||||||||||||||||||||| 29||||||||||||||||||||||| 30||||||||||||||||||||||| 31||||||||||||||||||||||| </v>
      </c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</row>
    <row r="2" spans="1:54" ht="15.75" thickBot="1">
      <c r="A2" s="22"/>
      <c r="B2" s="23"/>
      <c r="C2" s="86"/>
      <c r="D2" s="87"/>
      <c r="E2" s="93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45" t="s">
        <v>719</v>
      </c>
      <c r="Y2" t="s">
        <v>0</v>
      </c>
      <c r="AA2" s="43">
        <f>DAY($X$1)</f>
        <v>1</v>
      </c>
      <c r="AB2" s="43">
        <f>MONTH($X$1)</f>
        <v>12</v>
      </c>
      <c r="AC2" s="43">
        <f>YEAR($X$1)</f>
        <v>2020</v>
      </c>
      <c r="BA2" t="s">
        <v>0</v>
      </c>
      <c r="BB2" t="s">
        <v>93</v>
      </c>
    </row>
    <row r="3" spans="1:64" ht="16.5" thickBot="1">
      <c r="A3" s="24"/>
      <c r="B3" s="25"/>
      <c r="C3" s="88"/>
      <c r="D3" s="89"/>
      <c r="E3" s="96" t="s">
        <v>838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69" t="str">
        <f>A79</f>
        <v>1||||||||||||||||||||||| 2||||||||||||||||||||||| 3||||||||||||||||||||||| 4||||||||||||||||||||||| 5||||||||||||||||||||||| 6||||||||||||||||||||||| 7||||||||||||||||||||||| 8||||||||||||||||||||||| 9||||||||||||||||||||||| 10||||||||||||||||||||||| 11||||||||||||||||||||||| 12||||||||||||||||||||||| 13||||||||||||||||||||||| 14||||||||||||||||||||||| 15||||||||||||||||||||||| 16||||||||||||||||||||||| 17||||||||||||||||||||||| 18||||||||||||||||||||||| 19||||||||||||||||||||||| 20||||||||||||||||||||||| 21||||||||||||||||||||||| 22||||||||||||||||||||||| 23||||||||||||||||||||||| 24||||||||||||||||||||||| 25||||||||||||||||||||||| 26||||||||||||||||||||||| 27||||||||||||||||||||||| 28||||||||||||||||||||||| 29||||||||||||||||||||||| 30||||||||||||||||||||||| 31||||||||||||||||||||||| </v>
      </c>
      <c r="Y3" t="s">
        <v>0</v>
      </c>
      <c r="AC3" s="44" t="str">
        <f>TEXT($X$1,"tt:mm:ss")</f>
        <v>14:12:52</v>
      </c>
      <c r="BA3" t="s">
        <v>0</v>
      </c>
      <c r="BB3" s="83">
        <f>VALUE(RIGHT(BC3,3))</f>
        <v>1</v>
      </c>
      <c r="BC3" s="33" t="s">
        <v>94</v>
      </c>
      <c r="BD3" s="33" t="s">
        <v>95</v>
      </c>
      <c r="BE3" s="33" t="s">
        <v>503</v>
      </c>
      <c r="BF3" s="33" t="s">
        <v>552</v>
      </c>
      <c r="BG3" s="33" t="s">
        <v>718</v>
      </c>
      <c r="BH3" s="33" t="s">
        <v>717</v>
      </c>
      <c r="BJ3" s="46" t="s">
        <v>2</v>
      </c>
      <c r="BK3" s="46">
        <f ca="1">YEAR(TODAY())</f>
        <v>2020</v>
      </c>
      <c r="BL3" s="46" t="s">
        <v>727</v>
      </c>
    </row>
    <row r="4" spans="1:64" ht="15">
      <c r="A4" s="98" t="s">
        <v>13</v>
      </c>
      <c r="B4" s="99"/>
      <c r="C4" s="99" t="s">
        <v>14</v>
      </c>
      <c r="D4" s="100"/>
      <c r="E4" s="101" t="s">
        <v>726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54" t="s">
        <v>724</v>
      </c>
      <c r="BA4" t="s">
        <v>0</v>
      </c>
      <c r="BB4" s="83">
        <f aca="true" t="shared" si="0" ref="BB4:BB67">VALUE(RIGHT(BC4,3))</f>
        <v>2</v>
      </c>
      <c r="BC4" s="33" t="s">
        <v>96</v>
      </c>
      <c r="BD4" s="33" t="s">
        <v>97</v>
      </c>
      <c r="BE4" s="33" t="s">
        <v>503</v>
      </c>
      <c r="BF4" s="33" t="s">
        <v>553</v>
      </c>
      <c r="BG4" s="33"/>
      <c r="BH4" s="33"/>
      <c r="BJ4" s="46" t="s">
        <v>3</v>
      </c>
      <c r="BK4" s="46">
        <f>BK3-1</f>
        <v>2019</v>
      </c>
      <c r="BL4" s="46" t="s">
        <v>728</v>
      </c>
    </row>
    <row r="5" spans="1:64" ht="15.75">
      <c r="A5" s="26" t="s">
        <v>15</v>
      </c>
      <c r="B5" s="27" t="s">
        <v>16</v>
      </c>
      <c r="C5" s="106" t="s">
        <v>17</v>
      </c>
      <c r="D5" s="107"/>
      <c r="E5" s="108"/>
      <c r="F5" s="106" t="s">
        <v>18</v>
      </c>
      <c r="G5" s="108"/>
      <c r="H5" s="106" t="s">
        <v>19</v>
      </c>
      <c r="I5" s="108"/>
      <c r="J5" s="106" t="s">
        <v>20</v>
      </c>
      <c r="K5" s="107"/>
      <c r="L5" s="108"/>
      <c r="M5" s="106" t="s">
        <v>21</v>
      </c>
      <c r="N5" s="107"/>
      <c r="O5" s="108"/>
      <c r="P5" s="106" t="s">
        <v>22</v>
      </c>
      <c r="Q5" s="108"/>
      <c r="R5" s="106" t="s">
        <v>23</v>
      </c>
      <c r="S5" s="107"/>
      <c r="T5" s="108"/>
      <c r="U5" s="106" t="s">
        <v>24</v>
      </c>
      <c r="V5" s="107"/>
      <c r="W5" s="110"/>
      <c r="X5" s="55" t="s">
        <v>721</v>
      </c>
      <c r="BA5" t="s">
        <v>0</v>
      </c>
      <c r="BB5" s="83">
        <f t="shared" si="0"/>
        <v>3</v>
      </c>
      <c r="BC5" s="33" t="s">
        <v>98</v>
      </c>
      <c r="BD5" s="33" t="s">
        <v>99</v>
      </c>
      <c r="BE5" s="33" t="s">
        <v>503</v>
      </c>
      <c r="BF5" s="33" t="s">
        <v>553</v>
      </c>
      <c r="BG5" s="33"/>
      <c r="BH5" s="33"/>
      <c r="BJ5" s="46" t="s">
        <v>4</v>
      </c>
      <c r="BK5" s="46">
        <f aca="true" t="shared" si="1" ref="BK5:BK14">BK4-1</f>
        <v>2018</v>
      </c>
      <c r="BL5" s="46" t="s">
        <v>729</v>
      </c>
    </row>
    <row r="6" spans="1:64" ht="15">
      <c r="A6" s="76">
        <f>IF(ISERROR(AVERAGE(B8:B38)),"",AVERAGE(B8:B38))</f>
      </c>
      <c r="B6" s="77">
        <f>COUNT(B8:B38)</f>
        <v>0</v>
      </c>
      <c r="C6" s="111" t="s">
        <v>11</v>
      </c>
      <c r="D6" s="112"/>
      <c r="E6" s="113"/>
      <c r="F6" s="111">
        <v>2017</v>
      </c>
      <c r="G6" s="113"/>
      <c r="H6" s="114">
        <v>1</v>
      </c>
      <c r="I6" s="115"/>
      <c r="J6" s="116" t="str">
        <f ca="1">OFFSET($BF$2,MATCH(H6,$BB$3:$BB$212,0),0)</f>
        <v>cvhelios@gmail.com</v>
      </c>
      <c r="K6" s="117"/>
      <c r="L6" s="118"/>
      <c r="M6" s="103" t="str">
        <f ca="1">OFFSET($BG$2,MATCH(H6,$BB$3:$BB$212,0),0)</f>
        <v>Ref 75/900</v>
      </c>
      <c r="N6" s="104"/>
      <c r="O6" s="119"/>
      <c r="P6" s="103" t="str">
        <f ca="1">OFFSET($BH$2,MATCH(H6,$BB$3:$BB$212,0),0)</f>
        <v>P</v>
      </c>
      <c r="Q6" s="119"/>
      <c r="R6" s="103" t="str">
        <f ca="1">PROPER(OFFSET($BD$2,MATCH(H6,$BB$3:$BB$212,0),0))</f>
        <v>Kjell Inge Malde</v>
      </c>
      <c r="S6" s="104"/>
      <c r="T6" s="119"/>
      <c r="U6" s="103" t="str">
        <f ca="1">PROPER(OFFSET($BE$2,MATCH(H6,$BB$3:$BB$212,0),0))</f>
        <v>Norway</v>
      </c>
      <c r="V6" s="104"/>
      <c r="W6" s="105"/>
      <c r="X6" s="56" t="s">
        <v>722</v>
      </c>
      <c r="BA6" t="s">
        <v>0</v>
      </c>
      <c r="BB6" s="83">
        <f t="shared" si="0"/>
        <v>4</v>
      </c>
      <c r="BC6" s="33" t="s">
        <v>100</v>
      </c>
      <c r="BD6" s="33" t="s">
        <v>101</v>
      </c>
      <c r="BE6" s="33" t="s">
        <v>503</v>
      </c>
      <c r="BF6" s="33" t="s">
        <v>553</v>
      </c>
      <c r="BG6" s="33"/>
      <c r="BH6" s="33"/>
      <c r="BJ6" s="46" t="s">
        <v>5</v>
      </c>
      <c r="BK6" s="46">
        <f t="shared" si="1"/>
        <v>2017</v>
      </c>
      <c r="BL6" s="46" t="s">
        <v>5</v>
      </c>
    </row>
    <row r="7" spans="1:64" ht="16.5" thickBot="1">
      <c r="A7" s="61" t="s">
        <v>29</v>
      </c>
      <c r="B7" s="6" t="s">
        <v>30</v>
      </c>
      <c r="C7" s="7" t="s">
        <v>31</v>
      </c>
      <c r="D7" s="7" t="s">
        <v>32</v>
      </c>
      <c r="E7" s="8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18</v>
      </c>
      <c r="W7" s="10">
        <v>19</v>
      </c>
      <c r="X7" s="57" t="s">
        <v>723</v>
      </c>
      <c r="BA7" t="s">
        <v>0</v>
      </c>
      <c r="BB7" s="83">
        <f t="shared" si="0"/>
        <v>5</v>
      </c>
      <c r="BC7" s="33" t="s">
        <v>102</v>
      </c>
      <c r="BD7" s="33" t="s">
        <v>103</v>
      </c>
      <c r="BE7" s="33" t="s">
        <v>504</v>
      </c>
      <c r="BF7" s="33" t="s">
        <v>553</v>
      </c>
      <c r="BG7" s="33"/>
      <c r="BH7" s="33"/>
      <c r="BJ7" s="46" t="s">
        <v>720</v>
      </c>
      <c r="BK7" s="46">
        <f t="shared" si="1"/>
        <v>2016</v>
      </c>
      <c r="BL7" s="46" t="s">
        <v>720</v>
      </c>
    </row>
    <row r="8" spans="1:64" ht="15.75">
      <c r="A8" s="73">
        <v>1</v>
      </c>
      <c r="B8" s="70">
        <f>IF(COUNTBLANK(E8:W8)=19,"",IF(E8=0,0,SUM(AD8:AV8)))</f>
      </c>
      <c r="C8" s="47"/>
      <c r="D8" s="48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58"/>
      <c r="AA8" s="1" t="s">
        <v>25</v>
      </c>
      <c r="AB8" s="1">
        <v>0</v>
      </c>
      <c r="AD8" s="2">
        <f ca="1">IF(E8="","",IF(E8="x",0,OFFSET($AB$8,MATCH(E8,$AA$9:$AA$68,0),0)))</f>
      </c>
      <c r="AE8" s="2">
        <f aca="true" ca="1" t="shared" si="2" ref="AE8:AV22">IF(F8="","",IF(F8="x",0,OFFSET($AB$8,MATCH(F8,$AA$9:$AA$68,0),0)))</f>
      </c>
      <c r="AF8" s="2">
        <f ca="1" t="shared" si="2"/>
      </c>
      <c r="AG8" s="2">
        <f ca="1" t="shared" si="2"/>
      </c>
      <c r="AH8" s="2">
        <f ca="1" t="shared" si="2"/>
      </c>
      <c r="AI8" s="2">
        <f ca="1" t="shared" si="2"/>
      </c>
      <c r="AJ8" s="2">
        <f ca="1" t="shared" si="2"/>
      </c>
      <c r="AK8" s="2">
        <f ca="1" t="shared" si="2"/>
      </c>
      <c r="AL8" s="2">
        <f ca="1" t="shared" si="2"/>
      </c>
      <c r="AM8" s="2">
        <f ca="1" t="shared" si="2"/>
      </c>
      <c r="AN8" s="2">
        <f ca="1" t="shared" si="2"/>
      </c>
      <c r="AO8" s="2">
        <f ca="1" t="shared" si="2"/>
      </c>
      <c r="AP8" s="2">
        <f ca="1" t="shared" si="2"/>
      </c>
      <c r="AQ8" s="2">
        <f ca="1" t="shared" si="2"/>
      </c>
      <c r="AR8" s="2">
        <f ca="1" t="shared" si="2"/>
      </c>
      <c r="AS8" s="2">
        <f ca="1" t="shared" si="2"/>
      </c>
      <c r="AT8" s="2">
        <f ca="1" t="shared" si="2"/>
      </c>
      <c r="AU8" s="2">
        <f ca="1" t="shared" si="2"/>
      </c>
      <c r="AV8" s="2">
        <f ca="1" t="shared" si="2"/>
      </c>
      <c r="AX8" s="28" t="str">
        <f>CONCATENATE(AY8,AZ8)</f>
        <v>1||||||||||||||||||||||| </v>
      </c>
      <c r="AY8" s="3" t="str">
        <f>CONCATENATE(A8,"|",B8,"|",C8,"|",D8,"|",E8,"|",F8,"|",G8,"|",H8,"|",I8,"|",J8,"|",K8,"|",L8,"|")</f>
        <v>1||||||||||||</v>
      </c>
      <c r="AZ8" s="3" t="str">
        <f>CONCATENATE(M8,"|",N8,"|",O8,"|",P8,"|",Q8,"|",R8,"|",S8,"|",T8,"|",U8,"|",V8,"|",W8,"| ")</f>
        <v>||||||||||| </v>
      </c>
      <c r="BA8" t="s">
        <v>0</v>
      </c>
      <c r="BB8" s="83">
        <f t="shared" si="0"/>
        <v>6</v>
      </c>
      <c r="BC8" s="33" t="s">
        <v>104</v>
      </c>
      <c r="BD8" s="33" t="s">
        <v>105</v>
      </c>
      <c r="BE8" s="33" t="s">
        <v>505</v>
      </c>
      <c r="BF8" s="33" t="s">
        <v>553</v>
      </c>
      <c r="BG8" s="33"/>
      <c r="BH8" s="33"/>
      <c r="BJ8" s="46" t="s">
        <v>6</v>
      </c>
      <c r="BK8" s="46">
        <f t="shared" si="1"/>
        <v>2015</v>
      </c>
      <c r="BL8" s="46" t="s">
        <v>730</v>
      </c>
    </row>
    <row r="9" spans="1:64" ht="15.75">
      <c r="A9" s="74">
        <f>A8+1</f>
        <v>2</v>
      </c>
      <c r="B9" s="71">
        <f aca="true" t="shared" si="3" ref="B9:B38">IF(COUNTBLANK(E9:W9)=19,"",IF(E9=0,0,SUM(AD9:AV9)))</f>
      </c>
      <c r="C9" s="49"/>
      <c r="D9" s="50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59"/>
      <c r="AA9" s="1" t="s">
        <v>26</v>
      </c>
      <c r="AB9" s="1">
        <v>1</v>
      </c>
      <c r="AD9" s="2">
        <f aca="true" ca="1" t="shared" si="4" ref="AD9:AG38">IF(E9="","",IF(E9="x",0,OFFSET($AB$8,MATCH(E9,$AA$9:$AA$68,0),0)))</f>
      </c>
      <c r="AE9" s="2">
        <f ca="1" t="shared" si="2"/>
      </c>
      <c r="AF9" s="2">
        <f ca="1" t="shared" si="2"/>
      </c>
      <c r="AG9" s="2">
        <f ca="1" t="shared" si="2"/>
      </c>
      <c r="AH9" s="2">
        <f ca="1" t="shared" si="2"/>
      </c>
      <c r="AI9" s="2">
        <f ca="1" t="shared" si="2"/>
      </c>
      <c r="AJ9" s="2">
        <f ca="1" t="shared" si="2"/>
      </c>
      <c r="AK9" s="2">
        <f ca="1" t="shared" si="2"/>
      </c>
      <c r="AL9" s="2">
        <f ca="1" t="shared" si="2"/>
      </c>
      <c r="AM9" s="2">
        <f ca="1" t="shared" si="2"/>
      </c>
      <c r="AN9" s="2">
        <f ca="1" t="shared" si="2"/>
      </c>
      <c r="AO9" s="2">
        <f ca="1" t="shared" si="2"/>
      </c>
      <c r="AP9" s="2">
        <f ca="1" t="shared" si="2"/>
      </c>
      <c r="AQ9" s="2">
        <f ca="1" t="shared" si="2"/>
      </c>
      <c r="AR9" s="2">
        <f ca="1" t="shared" si="2"/>
      </c>
      <c r="AS9" s="2">
        <f ca="1" t="shared" si="2"/>
      </c>
      <c r="AT9" s="2">
        <f ca="1" t="shared" si="2"/>
      </c>
      <c r="AU9" s="2">
        <f ca="1" t="shared" si="2"/>
      </c>
      <c r="AV9" s="2">
        <f ca="1" t="shared" si="2"/>
      </c>
      <c r="AX9" s="29" t="str">
        <f aca="true" t="shared" si="5" ref="AX9:AX38">CONCATENATE(AY9,AZ9)</f>
        <v>2||||||||||||||||||||||| </v>
      </c>
      <c r="AY9" s="4" t="str">
        <f aca="true" t="shared" si="6" ref="AY9:AY38">CONCATENATE(A9,"|",B9,"|",C9,"|",D9,"|",E9,"|",F9,"|",G9,"|",H9,"|",I9,"|",J9,"|",K9,"|",L9,"|")</f>
        <v>2||||||||||||</v>
      </c>
      <c r="AZ9" s="4" t="str">
        <f aca="true" t="shared" si="7" ref="AZ9:AZ38">CONCATENATE(M9,"|",N9,"|",O9,"|",P9,"|",Q9,"|",R9,"|",S9,"|",T9,"|",U9,"|",V9,"|",W9,"| ")</f>
        <v>||||||||||| </v>
      </c>
      <c r="BA9" t="s">
        <v>0</v>
      </c>
      <c r="BB9" s="83">
        <f t="shared" si="0"/>
        <v>7</v>
      </c>
      <c r="BC9" s="33" t="s">
        <v>106</v>
      </c>
      <c r="BD9" s="33" t="s">
        <v>107</v>
      </c>
      <c r="BE9" s="33" t="s">
        <v>505</v>
      </c>
      <c r="BF9" s="33" t="s">
        <v>553</v>
      </c>
      <c r="BG9" s="33"/>
      <c r="BH9" s="33"/>
      <c r="BJ9" s="46" t="s">
        <v>7</v>
      </c>
      <c r="BK9" s="46">
        <f t="shared" si="1"/>
        <v>2014</v>
      </c>
      <c r="BL9" s="46" t="s">
        <v>731</v>
      </c>
    </row>
    <row r="10" spans="1:64" ht="15.75">
      <c r="A10" s="74">
        <f aca="true" t="shared" si="8" ref="A10:A38">A9+1</f>
        <v>3</v>
      </c>
      <c r="B10" s="71">
        <f t="shared" si="3"/>
      </c>
      <c r="C10" s="49"/>
      <c r="D10" s="50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09" t="s">
        <v>725</v>
      </c>
      <c r="AA10" s="1" t="s">
        <v>33</v>
      </c>
      <c r="AB10" s="1">
        <v>2</v>
      </c>
      <c r="AD10" s="2">
        <f ca="1" t="shared" si="4"/>
      </c>
      <c r="AE10" s="2">
        <f ca="1" t="shared" si="2"/>
      </c>
      <c r="AF10" s="2">
        <f ca="1" t="shared" si="2"/>
      </c>
      <c r="AG10" s="2">
        <f ca="1" t="shared" si="2"/>
      </c>
      <c r="AH10" s="2">
        <f ca="1" t="shared" si="2"/>
      </c>
      <c r="AI10" s="2">
        <f ca="1" t="shared" si="2"/>
      </c>
      <c r="AJ10" s="2">
        <f ca="1" t="shared" si="2"/>
      </c>
      <c r="AK10" s="2">
        <f ca="1" t="shared" si="2"/>
      </c>
      <c r="AL10" s="2">
        <f ca="1" t="shared" si="2"/>
      </c>
      <c r="AM10" s="2">
        <f ca="1" t="shared" si="2"/>
      </c>
      <c r="AN10" s="2">
        <f ca="1" t="shared" si="2"/>
      </c>
      <c r="AO10" s="2">
        <f ca="1" t="shared" si="2"/>
      </c>
      <c r="AP10" s="2">
        <f ca="1" t="shared" si="2"/>
      </c>
      <c r="AQ10" s="2">
        <f ca="1" t="shared" si="2"/>
      </c>
      <c r="AR10" s="2">
        <f ca="1" t="shared" si="2"/>
      </c>
      <c r="AS10" s="2">
        <f ca="1" t="shared" si="2"/>
      </c>
      <c r="AT10" s="2">
        <f ca="1" t="shared" si="2"/>
      </c>
      <c r="AU10" s="2">
        <f ca="1" t="shared" si="2"/>
      </c>
      <c r="AV10" s="2">
        <f ca="1" t="shared" si="2"/>
      </c>
      <c r="AX10" s="29" t="str">
        <f t="shared" si="5"/>
        <v>3||||||||||||||||||||||| </v>
      </c>
      <c r="AY10" s="4" t="str">
        <f t="shared" si="6"/>
        <v>3||||||||||||</v>
      </c>
      <c r="AZ10" s="4" t="str">
        <f t="shared" si="7"/>
        <v>||||||||||| </v>
      </c>
      <c r="BA10" t="s">
        <v>0</v>
      </c>
      <c r="BB10" s="83">
        <f t="shared" si="0"/>
        <v>8</v>
      </c>
      <c r="BC10" s="33" t="s">
        <v>108</v>
      </c>
      <c r="BD10" s="33" t="s">
        <v>109</v>
      </c>
      <c r="BE10" s="33" t="s">
        <v>505</v>
      </c>
      <c r="BF10" s="33" t="s">
        <v>553</v>
      </c>
      <c r="BG10" s="33"/>
      <c r="BH10" s="33"/>
      <c r="BJ10" s="46" t="s">
        <v>8</v>
      </c>
      <c r="BK10" s="46">
        <f t="shared" si="1"/>
        <v>2013</v>
      </c>
      <c r="BL10" s="46" t="s">
        <v>8</v>
      </c>
    </row>
    <row r="11" spans="1:64" ht="15.75">
      <c r="A11" s="74">
        <f t="shared" si="8"/>
        <v>4</v>
      </c>
      <c r="B11" s="71">
        <f t="shared" si="3"/>
      </c>
      <c r="C11" s="49"/>
      <c r="D11" s="50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09"/>
      <c r="AA11" s="1" t="s">
        <v>36</v>
      </c>
      <c r="AB11" s="1">
        <v>3</v>
      </c>
      <c r="AD11" s="2">
        <f ca="1" t="shared" si="4"/>
      </c>
      <c r="AE11" s="2">
        <f ca="1" t="shared" si="2"/>
      </c>
      <c r="AF11" s="2">
        <f ca="1" t="shared" si="2"/>
      </c>
      <c r="AG11" s="2">
        <f ca="1" t="shared" si="2"/>
      </c>
      <c r="AH11" s="2">
        <f ca="1" t="shared" si="2"/>
      </c>
      <c r="AI11" s="2">
        <f ca="1" t="shared" si="2"/>
      </c>
      <c r="AJ11" s="2">
        <f ca="1" t="shared" si="2"/>
      </c>
      <c r="AK11" s="2">
        <f ca="1" t="shared" si="2"/>
      </c>
      <c r="AL11" s="2">
        <f ca="1" t="shared" si="2"/>
      </c>
      <c r="AM11" s="2">
        <f ca="1" t="shared" si="2"/>
      </c>
      <c r="AN11" s="2">
        <f ca="1" t="shared" si="2"/>
      </c>
      <c r="AO11" s="2">
        <f ca="1" t="shared" si="2"/>
      </c>
      <c r="AP11" s="2">
        <f ca="1" t="shared" si="2"/>
      </c>
      <c r="AQ11" s="2">
        <f ca="1" t="shared" si="2"/>
      </c>
      <c r="AR11" s="2">
        <f ca="1" t="shared" si="2"/>
      </c>
      <c r="AS11" s="2">
        <f ca="1" t="shared" si="2"/>
      </c>
      <c r="AT11" s="2">
        <f ca="1" t="shared" si="2"/>
      </c>
      <c r="AU11" s="2">
        <f ca="1" t="shared" si="2"/>
      </c>
      <c r="AV11" s="2">
        <f ca="1" t="shared" si="2"/>
      </c>
      <c r="AX11" s="29" t="str">
        <f t="shared" si="5"/>
        <v>4||||||||||||||||||||||| </v>
      </c>
      <c r="AY11" s="4" t="str">
        <f t="shared" si="6"/>
        <v>4||||||||||||</v>
      </c>
      <c r="AZ11" s="4" t="str">
        <f t="shared" si="7"/>
        <v>||||||||||| </v>
      </c>
      <c r="BA11" t="s">
        <v>0</v>
      </c>
      <c r="BB11" s="83">
        <f t="shared" si="0"/>
        <v>9</v>
      </c>
      <c r="BC11" s="33" t="s">
        <v>110</v>
      </c>
      <c r="BD11" s="33" t="s">
        <v>111</v>
      </c>
      <c r="BE11" s="33" t="s">
        <v>505</v>
      </c>
      <c r="BF11" s="33" t="s">
        <v>553</v>
      </c>
      <c r="BG11" s="33"/>
      <c r="BH11" s="33"/>
      <c r="BJ11" s="46" t="s">
        <v>9</v>
      </c>
      <c r="BK11" s="46">
        <f t="shared" si="1"/>
        <v>2012</v>
      </c>
      <c r="BL11" s="46" t="s">
        <v>9</v>
      </c>
    </row>
    <row r="12" spans="1:64" ht="15.75">
      <c r="A12" s="74">
        <f t="shared" si="8"/>
        <v>5</v>
      </c>
      <c r="B12" s="71">
        <f t="shared" si="3"/>
      </c>
      <c r="C12" s="49"/>
      <c r="D12" s="50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09"/>
      <c r="AA12" s="1" t="s">
        <v>39</v>
      </c>
      <c r="AB12" s="1">
        <v>4</v>
      </c>
      <c r="AD12" s="2">
        <f ca="1" t="shared" si="4"/>
      </c>
      <c r="AE12" s="2">
        <f ca="1" t="shared" si="2"/>
      </c>
      <c r="AF12" s="2">
        <f ca="1" t="shared" si="2"/>
      </c>
      <c r="AG12" s="2">
        <f ca="1" t="shared" si="2"/>
      </c>
      <c r="AH12" s="2">
        <f ca="1" t="shared" si="2"/>
      </c>
      <c r="AI12" s="2">
        <f ca="1" t="shared" si="2"/>
      </c>
      <c r="AJ12" s="2">
        <f ca="1" t="shared" si="2"/>
      </c>
      <c r="AK12" s="2">
        <f ca="1" t="shared" si="2"/>
      </c>
      <c r="AL12" s="2">
        <f ca="1" t="shared" si="2"/>
      </c>
      <c r="AM12" s="2">
        <f ca="1" t="shared" si="2"/>
      </c>
      <c r="AN12" s="2">
        <f ca="1" t="shared" si="2"/>
      </c>
      <c r="AO12" s="2">
        <f ca="1" t="shared" si="2"/>
      </c>
      <c r="AP12" s="2">
        <f ca="1" t="shared" si="2"/>
      </c>
      <c r="AQ12" s="2">
        <f ca="1" t="shared" si="2"/>
      </c>
      <c r="AR12" s="2">
        <f ca="1" t="shared" si="2"/>
      </c>
      <c r="AS12" s="2">
        <f ca="1" t="shared" si="2"/>
      </c>
      <c r="AT12" s="2">
        <f ca="1" t="shared" si="2"/>
      </c>
      <c r="AU12" s="2">
        <f ca="1" t="shared" si="2"/>
      </c>
      <c r="AV12" s="2">
        <f ca="1" t="shared" si="2"/>
      </c>
      <c r="AX12" s="29" t="str">
        <f t="shared" si="5"/>
        <v>5||||||||||||||||||||||| </v>
      </c>
      <c r="AY12" s="4" t="str">
        <f t="shared" si="6"/>
        <v>5||||||||||||</v>
      </c>
      <c r="AZ12" s="4" t="str">
        <f t="shared" si="7"/>
        <v>||||||||||| </v>
      </c>
      <c r="BA12" t="s">
        <v>0</v>
      </c>
      <c r="BB12" s="83">
        <f t="shared" si="0"/>
        <v>10</v>
      </c>
      <c r="BC12" s="33" t="s">
        <v>112</v>
      </c>
      <c r="BD12" s="33" t="s">
        <v>113</v>
      </c>
      <c r="BE12" s="33" t="s">
        <v>506</v>
      </c>
      <c r="BF12" s="33" t="s">
        <v>554</v>
      </c>
      <c r="BG12" s="33" t="s">
        <v>736</v>
      </c>
      <c r="BH12" s="33" t="s">
        <v>91</v>
      </c>
      <c r="BJ12" s="46" t="s">
        <v>10</v>
      </c>
      <c r="BK12" s="46">
        <f t="shared" si="1"/>
        <v>2011</v>
      </c>
      <c r="BL12" s="46" t="s">
        <v>732</v>
      </c>
    </row>
    <row r="13" spans="1:64" ht="15.75">
      <c r="A13" s="74">
        <f t="shared" si="8"/>
        <v>6</v>
      </c>
      <c r="B13" s="71">
        <f t="shared" si="3"/>
      </c>
      <c r="C13" s="49"/>
      <c r="D13" s="50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09"/>
      <c r="AA13" s="1" t="s">
        <v>42</v>
      </c>
      <c r="AB13" s="1">
        <v>5</v>
      </c>
      <c r="AD13" s="2">
        <f ca="1" t="shared" si="4"/>
      </c>
      <c r="AE13" s="2">
        <f ca="1" t="shared" si="2"/>
      </c>
      <c r="AF13" s="2">
        <f ca="1" t="shared" si="2"/>
      </c>
      <c r="AG13" s="2">
        <f ca="1" t="shared" si="2"/>
      </c>
      <c r="AH13" s="2">
        <f ca="1" t="shared" si="2"/>
      </c>
      <c r="AI13" s="2">
        <f ca="1" t="shared" si="2"/>
      </c>
      <c r="AJ13" s="2">
        <f ca="1" t="shared" si="2"/>
      </c>
      <c r="AK13" s="2">
        <f ca="1" t="shared" si="2"/>
      </c>
      <c r="AL13" s="2">
        <f ca="1" t="shared" si="2"/>
      </c>
      <c r="AM13" s="2">
        <f ca="1" t="shared" si="2"/>
      </c>
      <c r="AN13" s="2">
        <f ca="1" t="shared" si="2"/>
      </c>
      <c r="AO13" s="2">
        <f ca="1" t="shared" si="2"/>
      </c>
      <c r="AP13" s="2">
        <f ca="1" t="shared" si="2"/>
      </c>
      <c r="AQ13" s="2">
        <f ca="1" t="shared" si="2"/>
      </c>
      <c r="AR13" s="2">
        <f ca="1" t="shared" si="2"/>
      </c>
      <c r="AS13" s="2">
        <f ca="1" t="shared" si="2"/>
      </c>
      <c r="AT13" s="2">
        <f ca="1" t="shared" si="2"/>
      </c>
      <c r="AU13" s="2">
        <f ca="1" t="shared" si="2"/>
      </c>
      <c r="AV13" s="2">
        <f ca="1" t="shared" si="2"/>
      </c>
      <c r="AX13" s="29" t="str">
        <f t="shared" si="5"/>
        <v>6||||||||||||||||||||||| </v>
      </c>
      <c r="AY13" s="4" t="str">
        <f t="shared" si="6"/>
        <v>6||||||||||||</v>
      </c>
      <c r="AZ13" s="4" t="str">
        <f t="shared" si="7"/>
        <v>||||||||||| </v>
      </c>
      <c r="BA13" t="s">
        <v>0</v>
      </c>
      <c r="BB13" s="83">
        <f t="shared" si="0"/>
        <v>11</v>
      </c>
      <c r="BC13" s="33" t="s">
        <v>114</v>
      </c>
      <c r="BD13" s="33" t="s">
        <v>115</v>
      </c>
      <c r="BE13" s="33" t="s">
        <v>505</v>
      </c>
      <c r="BF13" s="33" t="s">
        <v>553</v>
      </c>
      <c r="BG13" s="33"/>
      <c r="BH13" s="33"/>
      <c r="BJ13" s="46" t="s">
        <v>11</v>
      </c>
      <c r="BK13" s="46">
        <f t="shared" si="1"/>
        <v>2010</v>
      </c>
      <c r="BL13" s="46" t="s">
        <v>11</v>
      </c>
    </row>
    <row r="14" spans="1:64" ht="15.75">
      <c r="A14" s="74">
        <f t="shared" si="8"/>
        <v>7</v>
      </c>
      <c r="B14" s="71">
        <f t="shared" si="3"/>
      </c>
      <c r="C14" s="49"/>
      <c r="D14" s="50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09"/>
      <c r="AA14" s="1" t="s">
        <v>45</v>
      </c>
      <c r="AB14" s="1">
        <v>6</v>
      </c>
      <c r="AD14" s="2">
        <f ca="1" t="shared" si="4"/>
      </c>
      <c r="AE14" s="2">
        <f ca="1" t="shared" si="2"/>
      </c>
      <c r="AF14" s="2">
        <f ca="1" t="shared" si="2"/>
      </c>
      <c r="AG14" s="2">
        <f ca="1" t="shared" si="2"/>
      </c>
      <c r="AH14" s="2">
        <f ca="1" t="shared" si="2"/>
      </c>
      <c r="AI14" s="2">
        <f ca="1" t="shared" si="2"/>
      </c>
      <c r="AJ14" s="2">
        <f ca="1" t="shared" si="2"/>
      </c>
      <c r="AK14" s="2">
        <f ca="1" t="shared" si="2"/>
      </c>
      <c r="AL14" s="2">
        <f ca="1" t="shared" si="2"/>
      </c>
      <c r="AM14" s="2">
        <f ca="1" t="shared" si="2"/>
      </c>
      <c r="AN14" s="2">
        <f ca="1" t="shared" si="2"/>
      </c>
      <c r="AO14" s="2">
        <f ca="1" t="shared" si="2"/>
      </c>
      <c r="AP14" s="2">
        <f ca="1" t="shared" si="2"/>
      </c>
      <c r="AQ14" s="2">
        <f ca="1" t="shared" si="2"/>
      </c>
      <c r="AR14" s="2">
        <f ca="1" t="shared" si="2"/>
      </c>
      <c r="AS14" s="2">
        <f ca="1" t="shared" si="2"/>
      </c>
      <c r="AT14" s="2">
        <f ca="1" t="shared" si="2"/>
      </c>
      <c r="AU14" s="2">
        <f ca="1" t="shared" si="2"/>
      </c>
      <c r="AV14" s="2">
        <f ca="1" t="shared" si="2"/>
      </c>
      <c r="AX14" s="29" t="str">
        <f t="shared" si="5"/>
        <v>7||||||||||||||||||||||| </v>
      </c>
      <c r="AY14" s="4" t="str">
        <f t="shared" si="6"/>
        <v>7||||||||||||</v>
      </c>
      <c r="AZ14" s="4" t="str">
        <f t="shared" si="7"/>
        <v>||||||||||| </v>
      </c>
      <c r="BA14" t="s">
        <v>0</v>
      </c>
      <c r="BB14" s="83">
        <f t="shared" si="0"/>
        <v>12</v>
      </c>
      <c r="BC14" s="33" t="s">
        <v>116</v>
      </c>
      <c r="BD14" s="33" t="s">
        <v>117</v>
      </c>
      <c r="BE14" s="33" t="s">
        <v>503</v>
      </c>
      <c r="BF14" s="33" t="s">
        <v>555</v>
      </c>
      <c r="BG14" s="33"/>
      <c r="BH14" s="33"/>
      <c r="BJ14" s="46" t="s">
        <v>12</v>
      </c>
      <c r="BK14" s="46">
        <f t="shared" si="1"/>
        <v>2009</v>
      </c>
      <c r="BL14" s="46" t="s">
        <v>733</v>
      </c>
    </row>
    <row r="15" spans="1:60" ht="15.75">
      <c r="A15" s="74">
        <f t="shared" si="8"/>
        <v>8</v>
      </c>
      <c r="B15" s="71">
        <f t="shared" si="3"/>
      </c>
      <c r="C15" s="49"/>
      <c r="D15" s="50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09"/>
      <c r="AA15" s="1" t="s">
        <v>48</v>
      </c>
      <c r="AB15" s="1">
        <v>7</v>
      </c>
      <c r="AD15" s="2">
        <f ca="1" t="shared" si="4"/>
      </c>
      <c r="AE15" s="2">
        <f ca="1" t="shared" si="2"/>
      </c>
      <c r="AF15" s="2">
        <f ca="1" t="shared" si="2"/>
      </c>
      <c r="AG15" s="2">
        <f ca="1" t="shared" si="2"/>
      </c>
      <c r="AH15" s="2">
        <f ca="1" t="shared" si="2"/>
      </c>
      <c r="AI15" s="2">
        <f ca="1" t="shared" si="2"/>
      </c>
      <c r="AJ15" s="2">
        <f ca="1" t="shared" si="2"/>
      </c>
      <c r="AK15" s="2">
        <f ca="1" t="shared" si="2"/>
      </c>
      <c r="AL15" s="2">
        <f ca="1" t="shared" si="2"/>
      </c>
      <c r="AM15" s="2">
        <f ca="1" t="shared" si="2"/>
      </c>
      <c r="AN15" s="2">
        <f ca="1" t="shared" si="2"/>
      </c>
      <c r="AO15" s="2">
        <f ca="1" t="shared" si="2"/>
      </c>
      <c r="AP15" s="2">
        <f ca="1" t="shared" si="2"/>
      </c>
      <c r="AQ15" s="2">
        <f ca="1" t="shared" si="2"/>
      </c>
      <c r="AR15" s="2">
        <f ca="1" t="shared" si="2"/>
      </c>
      <c r="AS15" s="2">
        <f ca="1" t="shared" si="2"/>
      </c>
      <c r="AT15" s="2">
        <f ca="1" t="shared" si="2"/>
      </c>
      <c r="AU15" s="2">
        <f ca="1" t="shared" si="2"/>
      </c>
      <c r="AV15" s="2">
        <f ca="1" t="shared" si="2"/>
      </c>
      <c r="AX15" s="29" t="str">
        <f t="shared" si="5"/>
        <v>8||||||||||||||||||||||| </v>
      </c>
      <c r="AY15" s="4" t="str">
        <f t="shared" si="6"/>
        <v>8||||||||||||</v>
      </c>
      <c r="AZ15" s="4" t="str">
        <f t="shared" si="7"/>
        <v>||||||||||| </v>
      </c>
      <c r="BA15" t="s">
        <v>0</v>
      </c>
      <c r="BB15" s="83">
        <f t="shared" si="0"/>
        <v>13</v>
      </c>
      <c r="BC15" s="33" t="s">
        <v>118</v>
      </c>
      <c r="BD15" s="33" t="s">
        <v>119</v>
      </c>
      <c r="BE15" s="33" t="s">
        <v>505</v>
      </c>
      <c r="BF15" s="33" t="s">
        <v>553</v>
      </c>
      <c r="BG15" s="33"/>
      <c r="BH15" s="33"/>
    </row>
    <row r="16" spans="1:63" ht="15.75">
      <c r="A16" s="74">
        <f t="shared" si="8"/>
        <v>9</v>
      </c>
      <c r="B16" s="71">
        <f t="shared" si="3"/>
      </c>
      <c r="C16" s="49"/>
      <c r="D16" s="50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09"/>
      <c r="AA16" s="1" t="s">
        <v>51</v>
      </c>
      <c r="AB16" s="1">
        <v>8</v>
      </c>
      <c r="AD16" s="2">
        <f ca="1" t="shared" si="4"/>
      </c>
      <c r="AE16" s="2">
        <f ca="1" t="shared" si="2"/>
      </c>
      <c r="AF16" s="2">
        <f ca="1" t="shared" si="2"/>
      </c>
      <c r="AG16" s="2">
        <f ca="1" t="shared" si="2"/>
      </c>
      <c r="AH16" s="2">
        <f ca="1" t="shared" si="2"/>
      </c>
      <c r="AI16" s="2">
        <f ca="1" t="shared" si="2"/>
      </c>
      <c r="AJ16" s="2">
        <f ca="1" t="shared" si="2"/>
      </c>
      <c r="AK16" s="2">
        <f ca="1" t="shared" si="2"/>
      </c>
      <c r="AL16" s="2">
        <f ca="1" t="shared" si="2"/>
      </c>
      <c r="AM16" s="2">
        <f ca="1" t="shared" si="2"/>
      </c>
      <c r="AN16" s="2">
        <f ca="1" t="shared" si="2"/>
      </c>
      <c r="AO16" s="2">
        <f ca="1" t="shared" si="2"/>
      </c>
      <c r="AP16" s="2">
        <f ca="1" t="shared" si="2"/>
      </c>
      <c r="AQ16" s="2">
        <f ca="1" t="shared" si="2"/>
      </c>
      <c r="AR16" s="2">
        <f ca="1" t="shared" si="2"/>
      </c>
      <c r="AS16" s="2">
        <f ca="1" t="shared" si="2"/>
      </c>
      <c r="AT16" s="2">
        <f ca="1" t="shared" si="2"/>
      </c>
      <c r="AU16" s="2">
        <f ca="1" t="shared" si="2"/>
      </c>
      <c r="AV16" s="2">
        <f ca="1" t="shared" si="2"/>
      </c>
      <c r="AX16" s="29" t="str">
        <f t="shared" si="5"/>
        <v>9||||||||||||||||||||||| </v>
      </c>
      <c r="AY16" s="4" t="str">
        <f t="shared" si="6"/>
        <v>9||||||||||||</v>
      </c>
      <c r="AZ16" s="4" t="str">
        <f t="shared" si="7"/>
        <v>||||||||||| </v>
      </c>
      <c r="BA16" t="s">
        <v>0</v>
      </c>
      <c r="BB16" s="83">
        <f t="shared" si="0"/>
        <v>14</v>
      </c>
      <c r="BC16" s="33" t="s">
        <v>120</v>
      </c>
      <c r="BD16" s="33" t="s">
        <v>121</v>
      </c>
      <c r="BE16" s="33" t="s">
        <v>507</v>
      </c>
      <c r="BF16" s="33" t="s">
        <v>556</v>
      </c>
      <c r="BG16" s="33"/>
      <c r="BH16" s="33"/>
      <c r="BJ16" s="62" t="str">
        <f>C6</f>
        <v>November</v>
      </c>
      <c r="BK16" s="63">
        <f>F6</f>
        <v>2017</v>
      </c>
    </row>
    <row r="17" spans="1:63" ht="15.75">
      <c r="A17" s="74">
        <f t="shared" si="8"/>
        <v>10</v>
      </c>
      <c r="B17" s="71">
        <f t="shared" si="3"/>
      </c>
      <c r="C17" s="49"/>
      <c r="D17" s="50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09"/>
      <c r="AA17" s="1" t="s">
        <v>54</v>
      </c>
      <c r="AB17" s="1">
        <v>9</v>
      </c>
      <c r="AD17" s="2">
        <f ca="1" t="shared" si="4"/>
      </c>
      <c r="AE17" s="2">
        <f ca="1" t="shared" si="2"/>
      </c>
      <c r="AF17" s="2">
        <f ca="1" t="shared" si="2"/>
      </c>
      <c r="AG17" s="2">
        <f ca="1" t="shared" si="2"/>
      </c>
      <c r="AH17" s="2">
        <f ca="1" t="shared" si="2"/>
      </c>
      <c r="AI17" s="2">
        <f ca="1" t="shared" si="2"/>
      </c>
      <c r="AJ17" s="2">
        <f ca="1" t="shared" si="2"/>
      </c>
      <c r="AK17" s="2">
        <f ca="1" t="shared" si="2"/>
      </c>
      <c r="AL17" s="2">
        <f ca="1" t="shared" si="2"/>
      </c>
      <c r="AM17" s="2">
        <f ca="1" t="shared" si="2"/>
      </c>
      <c r="AN17" s="2">
        <f ca="1" t="shared" si="2"/>
      </c>
      <c r="AO17" s="2">
        <f ca="1" t="shared" si="2"/>
      </c>
      <c r="AP17" s="2">
        <f ca="1" t="shared" si="2"/>
      </c>
      <c r="AQ17" s="2">
        <f ca="1" t="shared" si="2"/>
      </c>
      <c r="AR17" s="2">
        <f ca="1" t="shared" si="2"/>
      </c>
      <c r="AS17" s="2">
        <f ca="1" t="shared" si="2"/>
      </c>
      <c r="AT17" s="2">
        <f ca="1" t="shared" si="2"/>
      </c>
      <c r="AU17" s="2">
        <f ca="1" t="shared" si="2"/>
      </c>
      <c r="AV17" s="2">
        <f ca="1" t="shared" si="2"/>
      </c>
      <c r="AX17" s="29" t="str">
        <f t="shared" si="5"/>
        <v>10||||||||||||||||||||||| </v>
      </c>
      <c r="AY17" s="4" t="str">
        <f t="shared" si="6"/>
        <v>10||||||||||||</v>
      </c>
      <c r="AZ17" s="4" t="str">
        <f t="shared" si="7"/>
        <v>||||||||||| </v>
      </c>
      <c r="BA17" t="s">
        <v>0</v>
      </c>
      <c r="BB17" s="83">
        <f t="shared" si="0"/>
        <v>15</v>
      </c>
      <c r="BC17" s="33" t="s">
        <v>122</v>
      </c>
      <c r="BD17" s="33" t="s">
        <v>123</v>
      </c>
      <c r="BE17" s="33" t="s">
        <v>505</v>
      </c>
      <c r="BF17" s="33" t="s">
        <v>553</v>
      </c>
      <c r="BG17" s="33"/>
      <c r="BH17" s="33"/>
      <c r="BJ17" s="64" t="str">
        <f ca="1">OFFSET(BL2,MATCH(BJ16,BJ3:BJ14,0),0)</f>
        <v>November</v>
      </c>
      <c r="BK17" s="65">
        <f>BK16</f>
        <v>2017</v>
      </c>
    </row>
    <row r="18" spans="1:64" ht="15.75">
      <c r="A18" s="74">
        <f t="shared" si="8"/>
        <v>11</v>
      </c>
      <c r="B18" s="71">
        <f t="shared" si="3"/>
      </c>
      <c r="C18" s="49"/>
      <c r="D18" s="50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09"/>
      <c r="AA18" s="1" t="s">
        <v>57</v>
      </c>
      <c r="AB18" s="1">
        <v>10</v>
      </c>
      <c r="AD18" s="2">
        <f ca="1" t="shared" si="4"/>
      </c>
      <c r="AE18" s="2">
        <f ca="1" t="shared" si="2"/>
      </c>
      <c r="AF18" s="2">
        <f ca="1" t="shared" si="2"/>
      </c>
      <c r="AG18" s="2">
        <f ca="1" t="shared" si="2"/>
      </c>
      <c r="AH18" s="2">
        <f ca="1" t="shared" si="2"/>
      </c>
      <c r="AI18" s="2">
        <f ca="1" t="shared" si="2"/>
      </c>
      <c r="AJ18" s="2">
        <f ca="1" t="shared" si="2"/>
      </c>
      <c r="AK18" s="2">
        <f ca="1" t="shared" si="2"/>
      </c>
      <c r="AL18" s="2">
        <f ca="1" t="shared" si="2"/>
      </c>
      <c r="AM18" s="2">
        <f ca="1" t="shared" si="2"/>
      </c>
      <c r="AN18" s="2">
        <f ca="1" t="shared" si="2"/>
      </c>
      <c r="AO18" s="2">
        <f ca="1" t="shared" si="2"/>
      </c>
      <c r="AP18" s="2">
        <f ca="1" t="shared" si="2"/>
      </c>
      <c r="AQ18" s="2">
        <f ca="1" t="shared" si="2"/>
      </c>
      <c r="AR18" s="2">
        <f ca="1" t="shared" si="2"/>
      </c>
      <c r="AS18" s="2">
        <f ca="1" t="shared" si="2"/>
      </c>
      <c r="AT18" s="2">
        <f ca="1" t="shared" si="2"/>
      </c>
      <c r="AU18" s="2">
        <f ca="1" t="shared" si="2"/>
      </c>
      <c r="AV18" s="2">
        <f ca="1" t="shared" si="2"/>
      </c>
      <c r="AX18" s="29" t="str">
        <f t="shared" si="5"/>
        <v>11||||||||||||||||||||||| </v>
      </c>
      <c r="AY18" s="4" t="str">
        <f t="shared" si="6"/>
        <v>11||||||||||||</v>
      </c>
      <c r="AZ18" s="4" t="str">
        <f t="shared" si="7"/>
        <v>||||||||||| </v>
      </c>
      <c r="BA18" t="s">
        <v>0</v>
      </c>
      <c r="BB18" s="83">
        <f t="shared" si="0"/>
        <v>16</v>
      </c>
      <c r="BC18" s="33" t="s">
        <v>124</v>
      </c>
      <c r="BD18" s="33" t="s">
        <v>125</v>
      </c>
      <c r="BE18" s="33" t="s">
        <v>508</v>
      </c>
      <c r="BF18" s="33" t="s">
        <v>553</v>
      </c>
      <c r="BG18" s="33"/>
      <c r="BH18" s="33"/>
      <c r="BJ18" s="66">
        <f>VALUE(CONCATENATE(BJ17,".",BK17))</f>
        <v>43040</v>
      </c>
      <c r="BK18" s="67">
        <f>_XLL.MÅNEDSSLUTT(BJ18,0)</f>
        <v>43069</v>
      </c>
      <c r="BL18" s="46">
        <f>BK18-BJ18+1</f>
        <v>30</v>
      </c>
    </row>
    <row r="19" spans="1:60" ht="15.75">
      <c r="A19" s="74">
        <f t="shared" si="8"/>
        <v>12</v>
      </c>
      <c r="B19" s="71">
        <f t="shared" si="3"/>
      </c>
      <c r="C19" s="49"/>
      <c r="D19" s="50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09"/>
      <c r="AA19" s="1" t="s">
        <v>60</v>
      </c>
      <c r="AB19" s="1">
        <v>11</v>
      </c>
      <c r="AD19" s="2">
        <f ca="1" t="shared" si="4"/>
      </c>
      <c r="AE19" s="2">
        <f ca="1" t="shared" si="2"/>
      </c>
      <c r="AF19" s="2">
        <f ca="1" t="shared" si="2"/>
      </c>
      <c r="AG19" s="2">
        <f ca="1" t="shared" si="2"/>
      </c>
      <c r="AH19" s="2">
        <f ca="1" t="shared" si="2"/>
      </c>
      <c r="AI19" s="2">
        <f ca="1" t="shared" si="2"/>
      </c>
      <c r="AJ19" s="2">
        <f ca="1" t="shared" si="2"/>
      </c>
      <c r="AK19" s="2">
        <f ca="1" t="shared" si="2"/>
      </c>
      <c r="AL19" s="2">
        <f ca="1" t="shared" si="2"/>
      </c>
      <c r="AM19" s="2">
        <f ca="1" t="shared" si="2"/>
      </c>
      <c r="AN19" s="2">
        <f ca="1" t="shared" si="2"/>
      </c>
      <c r="AO19" s="2">
        <f ca="1" t="shared" si="2"/>
      </c>
      <c r="AP19" s="2">
        <f ca="1" t="shared" si="2"/>
      </c>
      <c r="AQ19" s="2">
        <f ca="1" t="shared" si="2"/>
      </c>
      <c r="AR19" s="2">
        <f ca="1" t="shared" si="2"/>
      </c>
      <c r="AS19" s="2">
        <f ca="1" t="shared" si="2"/>
      </c>
      <c r="AT19" s="2">
        <f ca="1" t="shared" si="2"/>
      </c>
      <c r="AU19" s="2">
        <f ca="1" t="shared" si="2"/>
      </c>
      <c r="AV19" s="2">
        <f ca="1" t="shared" si="2"/>
      </c>
      <c r="AX19" s="29" t="str">
        <f t="shared" si="5"/>
        <v>12||||||||||||||||||||||| </v>
      </c>
      <c r="AY19" s="4" t="str">
        <f t="shared" si="6"/>
        <v>12||||||||||||</v>
      </c>
      <c r="AZ19" s="4" t="str">
        <f t="shared" si="7"/>
        <v>||||||||||| </v>
      </c>
      <c r="BA19" t="s">
        <v>0</v>
      </c>
      <c r="BB19" s="83">
        <f t="shared" si="0"/>
        <v>17</v>
      </c>
      <c r="BC19" s="33" t="s">
        <v>126</v>
      </c>
      <c r="BD19" s="33" t="s">
        <v>127</v>
      </c>
      <c r="BE19" s="33" t="s">
        <v>509</v>
      </c>
      <c r="BF19" s="33" t="s">
        <v>553</v>
      </c>
      <c r="BG19" s="33"/>
      <c r="BH19" s="33"/>
    </row>
    <row r="20" spans="1:60" ht="15.75">
      <c r="A20" s="74">
        <f t="shared" si="8"/>
        <v>13</v>
      </c>
      <c r="B20" s="71">
        <f t="shared" si="3"/>
      </c>
      <c r="C20" s="49"/>
      <c r="D20" s="50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09"/>
      <c r="AA20" s="1" t="s">
        <v>63</v>
      </c>
      <c r="AB20" s="1">
        <v>12</v>
      </c>
      <c r="AD20" s="2">
        <f ca="1" t="shared" si="4"/>
      </c>
      <c r="AE20" s="2">
        <f ca="1" t="shared" si="2"/>
      </c>
      <c r="AF20" s="2">
        <f ca="1" t="shared" si="2"/>
      </c>
      <c r="AG20" s="2">
        <f ca="1" t="shared" si="2"/>
      </c>
      <c r="AH20" s="2">
        <f ca="1" t="shared" si="2"/>
      </c>
      <c r="AI20" s="2">
        <f ca="1" t="shared" si="2"/>
      </c>
      <c r="AJ20" s="2">
        <f ca="1" t="shared" si="2"/>
      </c>
      <c r="AK20" s="2">
        <f ca="1" t="shared" si="2"/>
      </c>
      <c r="AL20" s="2">
        <f ca="1" t="shared" si="2"/>
      </c>
      <c r="AM20" s="2">
        <f ca="1" t="shared" si="2"/>
      </c>
      <c r="AN20" s="2">
        <f ca="1" t="shared" si="2"/>
      </c>
      <c r="AO20" s="2">
        <f ca="1" t="shared" si="2"/>
      </c>
      <c r="AP20" s="2">
        <f ca="1" t="shared" si="2"/>
      </c>
      <c r="AQ20" s="2">
        <f ca="1" t="shared" si="2"/>
      </c>
      <c r="AR20" s="2">
        <f ca="1" t="shared" si="2"/>
      </c>
      <c r="AS20" s="2">
        <f ca="1" t="shared" si="2"/>
      </c>
      <c r="AT20" s="2">
        <f ca="1" t="shared" si="2"/>
      </c>
      <c r="AU20" s="2">
        <f ca="1" t="shared" si="2"/>
      </c>
      <c r="AV20" s="2">
        <f ca="1" t="shared" si="2"/>
      </c>
      <c r="AX20" s="29" t="str">
        <f t="shared" si="5"/>
        <v>13||||||||||||||||||||||| </v>
      </c>
      <c r="AY20" s="4" t="str">
        <f t="shared" si="6"/>
        <v>13||||||||||||</v>
      </c>
      <c r="AZ20" s="4" t="str">
        <f t="shared" si="7"/>
        <v>||||||||||| </v>
      </c>
      <c r="BA20" t="s">
        <v>0</v>
      </c>
      <c r="BB20" s="83">
        <f t="shared" si="0"/>
        <v>18</v>
      </c>
      <c r="BC20" s="33" t="s">
        <v>128</v>
      </c>
      <c r="BD20" s="33" t="s">
        <v>129</v>
      </c>
      <c r="BE20" s="33" t="s">
        <v>505</v>
      </c>
      <c r="BF20" s="33" t="s">
        <v>553</v>
      </c>
      <c r="BG20" s="33"/>
      <c r="BH20" s="33"/>
    </row>
    <row r="21" spans="1:60" ht="15.75">
      <c r="A21" s="74">
        <f t="shared" si="8"/>
        <v>14</v>
      </c>
      <c r="B21" s="71">
        <f t="shared" si="3"/>
      </c>
      <c r="C21" s="49"/>
      <c r="D21" s="50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09"/>
      <c r="AA21" s="1" t="s">
        <v>66</v>
      </c>
      <c r="AB21" s="1">
        <v>13</v>
      </c>
      <c r="AD21" s="2">
        <f ca="1" t="shared" si="4"/>
      </c>
      <c r="AE21" s="2">
        <f ca="1" t="shared" si="2"/>
      </c>
      <c r="AF21" s="2">
        <f ca="1" t="shared" si="2"/>
      </c>
      <c r="AG21" s="2">
        <f ca="1" t="shared" si="2"/>
      </c>
      <c r="AH21" s="2">
        <f ca="1" t="shared" si="2"/>
      </c>
      <c r="AI21" s="2">
        <f ca="1" t="shared" si="2"/>
      </c>
      <c r="AJ21" s="2">
        <f ca="1" t="shared" si="2"/>
      </c>
      <c r="AK21" s="2">
        <f ca="1" t="shared" si="2"/>
      </c>
      <c r="AL21" s="2">
        <f ca="1" t="shared" si="2"/>
      </c>
      <c r="AM21" s="2">
        <f ca="1" t="shared" si="2"/>
      </c>
      <c r="AN21" s="2">
        <f ca="1" t="shared" si="2"/>
      </c>
      <c r="AO21" s="2">
        <f ca="1" t="shared" si="2"/>
      </c>
      <c r="AP21" s="2">
        <f ca="1" t="shared" si="2"/>
      </c>
      <c r="AQ21" s="2">
        <f ca="1" t="shared" si="2"/>
      </c>
      <c r="AR21" s="2">
        <f ca="1" t="shared" si="2"/>
      </c>
      <c r="AS21" s="2">
        <f ca="1" t="shared" si="2"/>
      </c>
      <c r="AT21" s="2">
        <f ca="1" t="shared" si="2"/>
      </c>
      <c r="AU21" s="2">
        <f ca="1" t="shared" si="2"/>
      </c>
      <c r="AV21" s="2">
        <f ca="1" t="shared" si="2"/>
      </c>
      <c r="AX21" s="29" t="str">
        <f t="shared" si="5"/>
        <v>14||||||||||||||||||||||| </v>
      </c>
      <c r="AY21" s="4" t="str">
        <f t="shared" si="6"/>
        <v>14||||||||||||</v>
      </c>
      <c r="AZ21" s="4" t="str">
        <f t="shared" si="7"/>
        <v>||||||||||| </v>
      </c>
      <c r="BA21" t="s">
        <v>0</v>
      </c>
      <c r="BB21" s="83">
        <f t="shared" si="0"/>
        <v>19</v>
      </c>
      <c r="BC21" s="33" t="s">
        <v>130</v>
      </c>
      <c r="BD21" s="33" t="s">
        <v>131</v>
      </c>
      <c r="BE21" s="33" t="s">
        <v>505</v>
      </c>
      <c r="BF21" s="33" t="s">
        <v>0</v>
      </c>
      <c r="BG21" s="33"/>
      <c r="BH21" s="33" t="s">
        <v>91</v>
      </c>
    </row>
    <row r="22" spans="1:61" ht="15.75">
      <c r="A22" s="74">
        <f t="shared" si="8"/>
        <v>15</v>
      </c>
      <c r="B22" s="71">
        <f t="shared" si="3"/>
      </c>
      <c r="C22" s="49"/>
      <c r="D22" s="50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09"/>
      <c r="AA22" s="1" t="s">
        <v>69</v>
      </c>
      <c r="AB22" s="1">
        <v>14</v>
      </c>
      <c r="AD22" s="2">
        <f ca="1" t="shared" si="4"/>
      </c>
      <c r="AE22" s="2">
        <f ca="1" t="shared" si="2"/>
      </c>
      <c r="AF22" s="2">
        <f ca="1" t="shared" si="2"/>
      </c>
      <c r="AG22" s="2">
        <f ca="1" t="shared" si="2"/>
      </c>
      <c r="AH22" s="2">
        <f aca="true" ca="1" t="shared" si="9" ref="AH22:AV38">IF(I22="","",IF(I22="x",0,OFFSET($AB$8,MATCH(I22,$AA$9:$AA$68,0),0)))</f>
      </c>
      <c r="AI22" s="2">
        <f ca="1" t="shared" si="9"/>
      </c>
      <c r="AJ22" s="2">
        <f ca="1" t="shared" si="9"/>
      </c>
      <c r="AK22" s="2">
        <f ca="1" t="shared" si="9"/>
      </c>
      <c r="AL22" s="2">
        <f ca="1" t="shared" si="9"/>
      </c>
      <c r="AM22" s="2">
        <f ca="1" t="shared" si="9"/>
      </c>
      <c r="AN22" s="2">
        <f ca="1" t="shared" si="9"/>
      </c>
      <c r="AO22" s="2">
        <f ca="1" t="shared" si="9"/>
      </c>
      <c r="AP22" s="2">
        <f ca="1" t="shared" si="9"/>
      </c>
      <c r="AQ22" s="2">
        <f ca="1" t="shared" si="9"/>
      </c>
      <c r="AR22" s="2">
        <f ca="1" t="shared" si="9"/>
      </c>
      <c r="AS22" s="2">
        <f ca="1" t="shared" si="9"/>
      </c>
      <c r="AT22" s="2">
        <f ca="1" t="shared" si="9"/>
      </c>
      <c r="AU22" s="2">
        <f ca="1" t="shared" si="9"/>
      </c>
      <c r="AV22" s="2">
        <f ca="1" t="shared" si="9"/>
      </c>
      <c r="AX22" s="29" t="str">
        <f t="shared" si="5"/>
        <v>15||||||||||||||||||||||| </v>
      </c>
      <c r="AY22" s="4" t="str">
        <f t="shared" si="6"/>
        <v>15||||||||||||</v>
      </c>
      <c r="AZ22" s="4" t="str">
        <f t="shared" si="7"/>
        <v>||||||||||| </v>
      </c>
      <c r="BA22" t="s">
        <v>0</v>
      </c>
      <c r="BB22" s="83">
        <f t="shared" si="0"/>
        <v>20</v>
      </c>
      <c r="BC22" s="33" t="s">
        <v>132</v>
      </c>
      <c r="BD22" s="33" t="s">
        <v>133</v>
      </c>
      <c r="BE22" s="33" t="s">
        <v>505</v>
      </c>
      <c r="BF22" s="33" t="s">
        <v>557</v>
      </c>
      <c r="BG22" s="35" t="s">
        <v>716</v>
      </c>
      <c r="BH22" s="37" t="s">
        <v>91</v>
      </c>
      <c r="BI22" s="34"/>
    </row>
    <row r="23" spans="1:60" ht="15.75">
      <c r="A23" s="74">
        <f t="shared" si="8"/>
        <v>16</v>
      </c>
      <c r="B23" s="71">
        <f t="shared" si="3"/>
      </c>
      <c r="C23" s="49"/>
      <c r="D23" s="50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09"/>
      <c r="AA23" s="1" t="s">
        <v>72</v>
      </c>
      <c r="AB23" s="1">
        <v>15</v>
      </c>
      <c r="AD23" s="2">
        <f ca="1" t="shared" si="4"/>
      </c>
      <c r="AE23" s="2">
        <f ca="1" t="shared" si="4"/>
      </c>
      <c r="AF23" s="2">
        <f ca="1" t="shared" si="4"/>
      </c>
      <c r="AG23" s="2">
        <f ca="1" t="shared" si="4"/>
      </c>
      <c r="AH23" s="2">
        <f ca="1" t="shared" si="9"/>
      </c>
      <c r="AI23" s="2">
        <f ca="1" t="shared" si="9"/>
      </c>
      <c r="AJ23" s="2">
        <f ca="1" t="shared" si="9"/>
      </c>
      <c r="AK23" s="2">
        <f ca="1" t="shared" si="9"/>
      </c>
      <c r="AL23" s="2">
        <f ca="1" t="shared" si="9"/>
      </c>
      <c r="AM23" s="2">
        <f ca="1" t="shared" si="9"/>
      </c>
      <c r="AN23" s="2">
        <f ca="1" t="shared" si="9"/>
      </c>
      <c r="AO23" s="2">
        <f ca="1" t="shared" si="9"/>
      </c>
      <c r="AP23" s="2">
        <f ca="1" t="shared" si="9"/>
      </c>
      <c r="AQ23" s="2">
        <f ca="1" t="shared" si="9"/>
      </c>
      <c r="AR23" s="2">
        <f ca="1" t="shared" si="9"/>
      </c>
      <c r="AS23" s="2">
        <f ca="1" t="shared" si="9"/>
      </c>
      <c r="AT23" s="2">
        <f ca="1" t="shared" si="9"/>
      </c>
      <c r="AU23" s="2">
        <f ca="1" t="shared" si="9"/>
      </c>
      <c r="AV23" s="2">
        <f ca="1" t="shared" si="9"/>
      </c>
      <c r="AX23" s="29" t="str">
        <f t="shared" si="5"/>
        <v>16||||||||||||||||||||||| </v>
      </c>
      <c r="AY23" s="4" t="str">
        <f t="shared" si="6"/>
        <v>16||||||||||||</v>
      </c>
      <c r="AZ23" s="4" t="str">
        <f t="shared" si="7"/>
        <v>||||||||||| </v>
      </c>
      <c r="BA23" t="s">
        <v>0</v>
      </c>
      <c r="BB23" s="83">
        <f t="shared" si="0"/>
        <v>21</v>
      </c>
      <c r="BC23" s="33" t="s">
        <v>134</v>
      </c>
      <c r="BD23" s="33" t="s">
        <v>135</v>
      </c>
      <c r="BE23" s="33" t="s">
        <v>510</v>
      </c>
      <c r="BF23" s="33" t="s">
        <v>558</v>
      </c>
      <c r="BG23" s="33"/>
      <c r="BH23" s="33" t="s">
        <v>91</v>
      </c>
    </row>
    <row r="24" spans="1:60" ht="15.75">
      <c r="A24" s="74">
        <f t="shared" si="8"/>
        <v>17</v>
      </c>
      <c r="B24" s="71">
        <f t="shared" si="3"/>
      </c>
      <c r="C24" s="49"/>
      <c r="D24" s="50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09"/>
      <c r="AA24" s="1" t="s">
        <v>75</v>
      </c>
      <c r="AB24" s="1">
        <v>16</v>
      </c>
      <c r="AD24" s="2">
        <f ca="1" t="shared" si="4"/>
      </c>
      <c r="AE24" s="2">
        <f ca="1" t="shared" si="4"/>
      </c>
      <c r="AF24" s="2">
        <f ca="1" t="shared" si="4"/>
      </c>
      <c r="AG24" s="2">
        <f ca="1" t="shared" si="4"/>
      </c>
      <c r="AH24" s="2">
        <f ca="1" t="shared" si="9"/>
      </c>
      <c r="AI24" s="2">
        <f ca="1" t="shared" si="9"/>
      </c>
      <c r="AJ24" s="2">
        <f ca="1" t="shared" si="9"/>
      </c>
      <c r="AK24" s="2">
        <f ca="1" t="shared" si="9"/>
      </c>
      <c r="AL24" s="2">
        <f ca="1" t="shared" si="9"/>
      </c>
      <c r="AM24" s="2">
        <f ca="1" t="shared" si="9"/>
      </c>
      <c r="AN24" s="2">
        <f ca="1" t="shared" si="9"/>
      </c>
      <c r="AO24" s="2">
        <f ca="1" t="shared" si="9"/>
      </c>
      <c r="AP24" s="2">
        <f ca="1" t="shared" si="9"/>
      </c>
      <c r="AQ24" s="2">
        <f ca="1" t="shared" si="9"/>
      </c>
      <c r="AR24" s="2">
        <f ca="1" t="shared" si="9"/>
      </c>
      <c r="AS24" s="2">
        <f ca="1" t="shared" si="9"/>
      </c>
      <c r="AT24" s="2">
        <f ca="1" t="shared" si="9"/>
      </c>
      <c r="AU24" s="2">
        <f ca="1" t="shared" si="9"/>
      </c>
      <c r="AV24" s="2">
        <f ca="1" t="shared" si="9"/>
      </c>
      <c r="AX24" s="29" t="str">
        <f t="shared" si="5"/>
        <v>17||||||||||||||||||||||| </v>
      </c>
      <c r="AY24" s="4" t="str">
        <f t="shared" si="6"/>
        <v>17||||||||||||</v>
      </c>
      <c r="AZ24" s="4" t="str">
        <f t="shared" si="7"/>
        <v>||||||||||| </v>
      </c>
      <c r="BA24" t="s">
        <v>0</v>
      </c>
      <c r="BB24" s="83">
        <f t="shared" si="0"/>
        <v>22</v>
      </c>
      <c r="BC24" s="33" t="s">
        <v>136</v>
      </c>
      <c r="BD24" s="33" t="s">
        <v>137</v>
      </c>
      <c r="BE24" s="33" t="s">
        <v>505</v>
      </c>
      <c r="BF24" s="33" t="s">
        <v>559</v>
      </c>
      <c r="BG24" s="33" t="s">
        <v>740</v>
      </c>
      <c r="BH24" s="33" t="s">
        <v>91</v>
      </c>
    </row>
    <row r="25" spans="1:60" ht="15.75">
      <c r="A25" s="74">
        <f t="shared" si="8"/>
        <v>18</v>
      </c>
      <c r="B25" s="71">
        <f t="shared" si="3"/>
      </c>
      <c r="C25" s="49"/>
      <c r="D25" s="5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09"/>
      <c r="AA25" s="1" t="s">
        <v>78</v>
      </c>
      <c r="AB25" s="1">
        <v>17</v>
      </c>
      <c r="AD25" s="2">
        <f ca="1" t="shared" si="4"/>
      </c>
      <c r="AE25" s="2">
        <f ca="1" t="shared" si="4"/>
      </c>
      <c r="AF25" s="2">
        <f ca="1" t="shared" si="4"/>
      </c>
      <c r="AG25" s="2">
        <f ca="1" t="shared" si="4"/>
      </c>
      <c r="AH25" s="2">
        <f ca="1" t="shared" si="9"/>
      </c>
      <c r="AI25" s="2">
        <f ca="1" t="shared" si="9"/>
      </c>
      <c r="AJ25" s="2">
        <f ca="1" t="shared" si="9"/>
      </c>
      <c r="AK25" s="2">
        <f ca="1" t="shared" si="9"/>
      </c>
      <c r="AL25" s="2">
        <f ca="1" t="shared" si="9"/>
      </c>
      <c r="AM25" s="2">
        <f ca="1" t="shared" si="9"/>
      </c>
      <c r="AN25" s="2">
        <f ca="1" t="shared" si="9"/>
      </c>
      <c r="AO25" s="2">
        <f ca="1" t="shared" si="9"/>
      </c>
      <c r="AP25" s="2">
        <f ca="1" t="shared" si="9"/>
      </c>
      <c r="AQ25" s="2">
        <f ca="1" t="shared" si="9"/>
      </c>
      <c r="AR25" s="2">
        <f ca="1" t="shared" si="9"/>
      </c>
      <c r="AS25" s="2">
        <f ca="1" t="shared" si="9"/>
      </c>
      <c r="AT25" s="2">
        <f ca="1" t="shared" si="9"/>
      </c>
      <c r="AU25" s="2">
        <f ca="1" t="shared" si="9"/>
      </c>
      <c r="AV25" s="2">
        <f ca="1" t="shared" si="9"/>
      </c>
      <c r="AX25" s="29" t="str">
        <f t="shared" si="5"/>
        <v>18||||||||||||||||||||||| </v>
      </c>
      <c r="AY25" s="4" t="str">
        <f t="shared" si="6"/>
        <v>18||||||||||||</v>
      </c>
      <c r="AZ25" s="4" t="str">
        <f t="shared" si="7"/>
        <v>||||||||||| </v>
      </c>
      <c r="BA25" t="s">
        <v>0</v>
      </c>
      <c r="BB25" s="83">
        <f t="shared" si="0"/>
        <v>23</v>
      </c>
      <c r="BC25" s="33" t="s">
        <v>138</v>
      </c>
      <c r="BD25" s="33" t="s">
        <v>139</v>
      </c>
      <c r="BE25" s="33" t="s">
        <v>505</v>
      </c>
      <c r="BF25" s="33" t="s">
        <v>553</v>
      </c>
      <c r="BG25" s="33"/>
      <c r="BH25" s="33"/>
    </row>
    <row r="26" spans="1:60" ht="15.75">
      <c r="A26" s="74">
        <f t="shared" si="8"/>
        <v>19</v>
      </c>
      <c r="B26" s="71">
        <f t="shared" si="3"/>
      </c>
      <c r="C26" s="49"/>
      <c r="D26" s="5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09"/>
      <c r="AA26" s="1" t="s">
        <v>81</v>
      </c>
      <c r="AB26" s="1">
        <v>18</v>
      </c>
      <c r="AD26" s="2">
        <f ca="1" t="shared" si="4"/>
      </c>
      <c r="AE26" s="2">
        <f ca="1" t="shared" si="4"/>
      </c>
      <c r="AF26" s="2">
        <f ca="1" t="shared" si="4"/>
      </c>
      <c r="AG26" s="2">
        <f ca="1" t="shared" si="4"/>
      </c>
      <c r="AH26" s="2">
        <f ca="1" t="shared" si="9"/>
      </c>
      <c r="AI26" s="2">
        <f ca="1" t="shared" si="9"/>
      </c>
      <c r="AJ26" s="2">
        <f ca="1" t="shared" si="9"/>
      </c>
      <c r="AK26" s="2">
        <f ca="1" t="shared" si="9"/>
      </c>
      <c r="AL26" s="2">
        <f ca="1" t="shared" si="9"/>
      </c>
      <c r="AM26" s="2">
        <f ca="1" t="shared" si="9"/>
      </c>
      <c r="AN26" s="2">
        <f ca="1" t="shared" si="9"/>
      </c>
      <c r="AO26" s="2">
        <f ca="1" t="shared" si="9"/>
      </c>
      <c r="AP26" s="2">
        <f ca="1" t="shared" si="9"/>
      </c>
      <c r="AQ26" s="2">
        <f ca="1" t="shared" si="9"/>
      </c>
      <c r="AR26" s="2">
        <f ca="1" t="shared" si="9"/>
      </c>
      <c r="AS26" s="2">
        <f ca="1" t="shared" si="9"/>
      </c>
      <c r="AT26" s="2">
        <f ca="1" t="shared" si="9"/>
      </c>
      <c r="AU26" s="2">
        <f ca="1" t="shared" si="9"/>
      </c>
      <c r="AV26" s="2">
        <f ca="1" t="shared" si="9"/>
      </c>
      <c r="AX26" s="29" t="str">
        <f t="shared" si="5"/>
        <v>19||||||||||||||||||||||| </v>
      </c>
      <c r="AY26" s="4" t="str">
        <f t="shared" si="6"/>
        <v>19||||||||||||</v>
      </c>
      <c r="AZ26" s="4" t="str">
        <f t="shared" si="7"/>
        <v>||||||||||| </v>
      </c>
      <c r="BA26" t="s">
        <v>0</v>
      </c>
      <c r="BB26" s="83">
        <f t="shared" si="0"/>
        <v>24</v>
      </c>
      <c r="BC26" s="33" t="s">
        <v>140</v>
      </c>
      <c r="BD26" s="33" t="s">
        <v>141</v>
      </c>
      <c r="BE26" s="33" t="s">
        <v>511</v>
      </c>
      <c r="BF26" s="33" t="s">
        <v>560</v>
      </c>
      <c r="BG26" s="33"/>
      <c r="BH26" s="33"/>
    </row>
    <row r="27" spans="1:60" ht="16.5" thickBot="1">
      <c r="A27" s="74">
        <f t="shared" si="8"/>
        <v>20</v>
      </c>
      <c r="B27" s="71">
        <f t="shared" si="3"/>
      </c>
      <c r="C27" s="49"/>
      <c r="D27" s="5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60"/>
      <c r="AA27" s="1" t="s">
        <v>84</v>
      </c>
      <c r="AB27" s="1">
        <v>19</v>
      </c>
      <c r="AD27" s="2">
        <f ca="1" t="shared" si="4"/>
      </c>
      <c r="AE27" s="2">
        <f ca="1" t="shared" si="4"/>
      </c>
      <c r="AF27" s="2">
        <f ca="1" t="shared" si="4"/>
      </c>
      <c r="AG27" s="2">
        <f ca="1" t="shared" si="4"/>
      </c>
      <c r="AH27" s="2">
        <f ca="1" t="shared" si="9"/>
      </c>
      <c r="AI27" s="2">
        <f ca="1" t="shared" si="9"/>
      </c>
      <c r="AJ27" s="2">
        <f ca="1" t="shared" si="9"/>
      </c>
      <c r="AK27" s="2">
        <f ca="1" t="shared" si="9"/>
      </c>
      <c r="AL27" s="2">
        <f ca="1" t="shared" si="9"/>
      </c>
      <c r="AM27" s="2">
        <f ca="1" t="shared" si="9"/>
      </c>
      <c r="AN27" s="2">
        <f ca="1" t="shared" si="9"/>
      </c>
      <c r="AO27" s="2">
        <f ca="1" t="shared" si="9"/>
      </c>
      <c r="AP27" s="2">
        <f ca="1" t="shared" si="9"/>
      </c>
      <c r="AQ27" s="2">
        <f ca="1" t="shared" si="9"/>
      </c>
      <c r="AR27" s="2">
        <f ca="1" t="shared" si="9"/>
      </c>
      <c r="AS27" s="2">
        <f ca="1" t="shared" si="9"/>
      </c>
      <c r="AT27" s="2">
        <f ca="1" t="shared" si="9"/>
      </c>
      <c r="AU27" s="2">
        <f ca="1" t="shared" si="9"/>
      </c>
      <c r="AV27" s="2">
        <f ca="1" t="shared" si="9"/>
      </c>
      <c r="AX27" s="29" t="str">
        <f t="shared" si="5"/>
        <v>20||||||||||||||||||||||| </v>
      </c>
      <c r="AY27" s="4" t="str">
        <f t="shared" si="6"/>
        <v>20||||||||||||</v>
      </c>
      <c r="AZ27" s="4" t="str">
        <f t="shared" si="7"/>
        <v>||||||||||| </v>
      </c>
      <c r="BA27" t="s">
        <v>0</v>
      </c>
      <c r="BB27" s="83">
        <f t="shared" si="0"/>
        <v>25</v>
      </c>
      <c r="BC27" s="33" t="s">
        <v>142</v>
      </c>
      <c r="BD27" s="33" t="s">
        <v>143</v>
      </c>
      <c r="BE27" s="33" t="s">
        <v>505</v>
      </c>
      <c r="BF27" s="33" t="s">
        <v>553</v>
      </c>
      <c r="BG27" s="33"/>
      <c r="BH27" s="33"/>
    </row>
    <row r="28" spans="1:60" ht="15.75">
      <c r="A28" s="74">
        <f t="shared" si="8"/>
        <v>21</v>
      </c>
      <c r="B28" s="71">
        <f t="shared" si="3"/>
      </c>
      <c r="C28" s="49"/>
      <c r="D28" s="50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79"/>
      <c r="AA28" s="1" t="s">
        <v>87</v>
      </c>
      <c r="AB28" s="1">
        <v>20</v>
      </c>
      <c r="AD28" s="2">
        <f ca="1" t="shared" si="4"/>
      </c>
      <c r="AE28" s="2">
        <f ca="1" t="shared" si="4"/>
      </c>
      <c r="AF28" s="2">
        <f ca="1" t="shared" si="4"/>
      </c>
      <c r="AG28" s="2">
        <f ca="1" t="shared" si="4"/>
      </c>
      <c r="AH28" s="2">
        <f ca="1" t="shared" si="9"/>
      </c>
      <c r="AI28" s="2">
        <f ca="1" t="shared" si="9"/>
      </c>
      <c r="AJ28" s="2">
        <f ca="1" t="shared" si="9"/>
      </c>
      <c r="AK28" s="2">
        <f ca="1" t="shared" si="9"/>
      </c>
      <c r="AL28" s="2">
        <f ca="1" t="shared" si="9"/>
      </c>
      <c r="AM28" s="2">
        <f ca="1" t="shared" si="9"/>
      </c>
      <c r="AN28" s="2">
        <f ca="1" t="shared" si="9"/>
      </c>
      <c r="AO28" s="2">
        <f ca="1" t="shared" si="9"/>
      </c>
      <c r="AP28" s="2">
        <f ca="1" t="shared" si="9"/>
      </c>
      <c r="AQ28" s="2">
        <f ca="1" t="shared" si="9"/>
      </c>
      <c r="AR28" s="2">
        <f ca="1" t="shared" si="9"/>
      </c>
      <c r="AS28" s="2">
        <f ca="1" t="shared" si="9"/>
      </c>
      <c r="AT28" s="2">
        <f ca="1" t="shared" si="9"/>
      </c>
      <c r="AU28" s="2">
        <f ca="1" t="shared" si="9"/>
      </c>
      <c r="AV28" s="2">
        <f ca="1" t="shared" si="9"/>
      </c>
      <c r="AX28" s="29" t="str">
        <f t="shared" si="5"/>
        <v>21||||||||||||||||||||||| </v>
      </c>
      <c r="AY28" s="4" t="str">
        <f t="shared" si="6"/>
        <v>21||||||||||||</v>
      </c>
      <c r="AZ28" s="4" t="str">
        <f t="shared" si="7"/>
        <v>||||||||||| </v>
      </c>
      <c r="BA28" t="s">
        <v>0</v>
      </c>
      <c r="BB28" s="83">
        <f t="shared" si="0"/>
        <v>26</v>
      </c>
      <c r="BC28" s="33" t="s">
        <v>144</v>
      </c>
      <c r="BD28" s="33" t="s">
        <v>145</v>
      </c>
      <c r="BE28" s="33" t="s">
        <v>512</v>
      </c>
      <c r="BF28" s="33" t="s">
        <v>553</v>
      </c>
      <c r="BG28" s="33"/>
      <c r="BH28" s="33"/>
    </row>
    <row r="29" spans="1:60" ht="15.75">
      <c r="A29" s="74">
        <f t="shared" si="8"/>
        <v>22</v>
      </c>
      <c r="B29" s="71">
        <f t="shared" si="3"/>
      </c>
      <c r="C29" s="49"/>
      <c r="D29" s="50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80"/>
      <c r="AA29" s="1" t="s">
        <v>27</v>
      </c>
      <c r="AB29" s="1">
        <v>21</v>
      </c>
      <c r="AD29" s="2">
        <f ca="1" t="shared" si="4"/>
      </c>
      <c r="AE29" s="2">
        <f ca="1" t="shared" si="4"/>
      </c>
      <c r="AF29" s="2">
        <f ca="1" t="shared" si="4"/>
      </c>
      <c r="AG29" s="2">
        <f ca="1" t="shared" si="4"/>
      </c>
      <c r="AH29" s="2">
        <f ca="1" t="shared" si="9"/>
      </c>
      <c r="AI29" s="2">
        <f ca="1" t="shared" si="9"/>
      </c>
      <c r="AJ29" s="2">
        <f ca="1" t="shared" si="9"/>
      </c>
      <c r="AK29" s="2">
        <f ca="1" t="shared" si="9"/>
      </c>
      <c r="AL29" s="2">
        <f ca="1" t="shared" si="9"/>
      </c>
      <c r="AM29" s="2">
        <f ca="1" t="shared" si="9"/>
      </c>
      <c r="AN29" s="2">
        <f ca="1" t="shared" si="9"/>
      </c>
      <c r="AO29" s="2">
        <f ca="1" t="shared" si="9"/>
      </c>
      <c r="AP29" s="2">
        <f ca="1" t="shared" si="9"/>
      </c>
      <c r="AQ29" s="2">
        <f ca="1" t="shared" si="9"/>
      </c>
      <c r="AR29" s="2">
        <f ca="1" t="shared" si="9"/>
      </c>
      <c r="AS29" s="2">
        <f ca="1" t="shared" si="9"/>
      </c>
      <c r="AT29" s="2">
        <f ca="1" t="shared" si="9"/>
      </c>
      <c r="AU29" s="2">
        <f ca="1" t="shared" si="9"/>
      </c>
      <c r="AV29" s="2">
        <f ca="1" t="shared" si="9"/>
      </c>
      <c r="AX29" s="29" t="str">
        <f t="shared" si="5"/>
        <v>22||||||||||||||||||||||| </v>
      </c>
      <c r="AY29" s="4" t="str">
        <f t="shared" si="6"/>
        <v>22||||||||||||</v>
      </c>
      <c r="AZ29" s="4" t="str">
        <f t="shared" si="7"/>
        <v>||||||||||| </v>
      </c>
      <c r="BA29" t="s">
        <v>0</v>
      </c>
      <c r="BB29" s="83">
        <f t="shared" si="0"/>
        <v>27</v>
      </c>
      <c r="BC29" s="33" t="s">
        <v>146</v>
      </c>
      <c r="BD29" s="33" t="s">
        <v>147</v>
      </c>
      <c r="BE29" s="33" t="s">
        <v>513</v>
      </c>
      <c r="BF29" s="33" t="s">
        <v>553</v>
      </c>
      <c r="BG29" s="33"/>
      <c r="BH29" s="33"/>
    </row>
    <row r="30" spans="1:60" ht="15.75">
      <c r="A30" s="74">
        <f t="shared" si="8"/>
        <v>23</v>
      </c>
      <c r="B30" s="71">
        <f t="shared" si="3"/>
      </c>
      <c r="C30" s="49"/>
      <c r="D30" s="50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80"/>
      <c r="AA30" s="1" t="s">
        <v>34</v>
      </c>
      <c r="AB30" s="1">
        <v>22</v>
      </c>
      <c r="AD30" s="2">
        <f ca="1" t="shared" si="4"/>
      </c>
      <c r="AE30" s="2">
        <f ca="1" t="shared" si="4"/>
      </c>
      <c r="AF30" s="2">
        <f ca="1" t="shared" si="4"/>
      </c>
      <c r="AG30" s="2">
        <f ca="1" t="shared" si="4"/>
      </c>
      <c r="AH30" s="2">
        <f ca="1" t="shared" si="9"/>
      </c>
      <c r="AI30" s="2">
        <f ca="1" t="shared" si="9"/>
      </c>
      <c r="AJ30" s="2">
        <f ca="1" t="shared" si="9"/>
      </c>
      <c r="AK30" s="2">
        <f ca="1" t="shared" si="9"/>
      </c>
      <c r="AL30" s="2">
        <f ca="1" t="shared" si="9"/>
      </c>
      <c r="AM30" s="2">
        <f ca="1" t="shared" si="9"/>
      </c>
      <c r="AN30" s="2">
        <f ca="1" t="shared" si="9"/>
      </c>
      <c r="AO30" s="2">
        <f ca="1" t="shared" si="9"/>
      </c>
      <c r="AP30" s="2">
        <f ca="1" t="shared" si="9"/>
      </c>
      <c r="AQ30" s="2">
        <f ca="1" t="shared" si="9"/>
      </c>
      <c r="AR30" s="2">
        <f ca="1" t="shared" si="9"/>
      </c>
      <c r="AS30" s="2">
        <f ca="1" t="shared" si="9"/>
      </c>
      <c r="AT30" s="2">
        <f ca="1" t="shared" si="9"/>
      </c>
      <c r="AU30" s="2">
        <f ca="1" t="shared" si="9"/>
      </c>
      <c r="AV30" s="2">
        <f ca="1" t="shared" si="9"/>
      </c>
      <c r="AX30" s="29" t="str">
        <f t="shared" si="5"/>
        <v>23||||||||||||||||||||||| </v>
      </c>
      <c r="AY30" s="4" t="str">
        <f t="shared" si="6"/>
        <v>23||||||||||||</v>
      </c>
      <c r="AZ30" s="4" t="str">
        <f t="shared" si="7"/>
        <v>||||||||||| </v>
      </c>
      <c r="BA30" t="s">
        <v>0</v>
      </c>
      <c r="BB30" s="83">
        <f t="shared" si="0"/>
        <v>28</v>
      </c>
      <c r="BC30" s="33" t="s">
        <v>148</v>
      </c>
      <c r="BD30" s="33" t="s">
        <v>149</v>
      </c>
      <c r="BE30" s="33" t="s">
        <v>505</v>
      </c>
      <c r="BF30" s="33" t="s">
        <v>553</v>
      </c>
      <c r="BG30" s="33"/>
      <c r="BH30" s="33"/>
    </row>
    <row r="31" spans="1:60" ht="15.75">
      <c r="A31" s="74">
        <f t="shared" si="8"/>
        <v>24</v>
      </c>
      <c r="B31" s="71">
        <f t="shared" si="3"/>
      </c>
      <c r="C31" s="49"/>
      <c r="D31" s="50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80"/>
      <c r="AA31" s="1" t="s">
        <v>37</v>
      </c>
      <c r="AB31" s="1">
        <v>23</v>
      </c>
      <c r="AD31" s="2">
        <f ca="1" t="shared" si="4"/>
      </c>
      <c r="AE31" s="2">
        <f ca="1" t="shared" si="4"/>
      </c>
      <c r="AF31" s="2">
        <f ca="1" t="shared" si="4"/>
      </c>
      <c r="AG31" s="2">
        <f ca="1" t="shared" si="4"/>
      </c>
      <c r="AH31" s="2">
        <f ca="1" t="shared" si="9"/>
      </c>
      <c r="AI31" s="2">
        <f ca="1" t="shared" si="9"/>
      </c>
      <c r="AJ31" s="2">
        <f ca="1" t="shared" si="9"/>
      </c>
      <c r="AK31" s="2">
        <f ca="1" t="shared" si="9"/>
      </c>
      <c r="AL31" s="2">
        <f ca="1" t="shared" si="9"/>
      </c>
      <c r="AM31" s="2">
        <f ca="1" t="shared" si="9"/>
      </c>
      <c r="AN31" s="2">
        <f ca="1" t="shared" si="9"/>
      </c>
      <c r="AO31" s="2">
        <f ca="1" t="shared" si="9"/>
      </c>
      <c r="AP31" s="2">
        <f ca="1" t="shared" si="9"/>
      </c>
      <c r="AQ31" s="2">
        <f ca="1" t="shared" si="9"/>
      </c>
      <c r="AR31" s="2">
        <f ca="1" t="shared" si="9"/>
      </c>
      <c r="AS31" s="2">
        <f ca="1" t="shared" si="9"/>
      </c>
      <c r="AT31" s="2">
        <f ca="1" t="shared" si="9"/>
      </c>
      <c r="AU31" s="2">
        <f ca="1" t="shared" si="9"/>
      </c>
      <c r="AV31" s="2">
        <f ca="1" t="shared" si="9"/>
      </c>
      <c r="AX31" s="29" t="str">
        <f t="shared" si="5"/>
        <v>24||||||||||||||||||||||| </v>
      </c>
      <c r="AY31" s="4" t="str">
        <f t="shared" si="6"/>
        <v>24||||||||||||</v>
      </c>
      <c r="AZ31" s="4" t="str">
        <f t="shared" si="7"/>
        <v>||||||||||| </v>
      </c>
      <c r="BA31" t="s">
        <v>0</v>
      </c>
      <c r="BB31" s="83">
        <f t="shared" si="0"/>
        <v>29</v>
      </c>
      <c r="BC31" s="33" t="s">
        <v>150</v>
      </c>
      <c r="BD31" s="33" t="s">
        <v>151</v>
      </c>
      <c r="BE31" s="33" t="s">
        <v>505</v>
      </c>
      <c r="BF31" s="33" t="s">
        <v>553</v>
      </c>
      <c r="BG31" s="33"/>
      <c r="BH31" s="33"/>
    </row>
    <row r="32" spans="1:60" ht="15.75">
      <c r="A32" s="74">
        <f t="shared" si="8"/>
        <v>25</v>
      </c>
      <c r="B32" s="71">
        <f t="shared" si="3"/>
      </c>
      <c r="C32" s="49"/>
      <c r="D32" s="50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80"/>
      <c r="AA32" s="1" t="s">
        <v>40</v>
      </c>
      <c r="AB32" s="1">
        <v>24</v>
      </c>
      <c r="AD32" s="2">
        <f ca="1" t="shared" si="4"/>
      </c>
      <c r="AE32" s="2">
        <f ca="1" t="shared" si="4"/>
      </c>
      <c r="AF32" s="2">
        <f ca="1" t="shared" si="4"/>
      </c>
      <c r="AG32" s="2">
        <f ca="1" t="shared" si="4"/>
      </c>
      <c r="AH32" s="2">
        <f ca="1" t="shared" si="9"/>
      </c>
      <c r="AI32" s="2">
        <f ca="1" t="shared" si="9"/>
      </c>
      <c r="AJ32" s="2">
        <f ca="1" t="shared" si="9"/>
      </c>
      <c r="AK32" s="2">
        <f ca="1" t="shared" si="9"/>
      </c>
      <c r="AL32" s="2">
        <f ca="1" t="shared" si="9"/>
      </c>
      <c r="AM32" s="2">
        <f ca="1" t="shared" si="9"/>
      </c>
      <c r="AN32" s="2">
        <f ca="1" t="shared" si="9"/>
      </c>
      <c r="AO32" s="2">
        <f ca="1" t="shared" si="9"/>
      </c>
      <c r="AP32" s="2">
        <f ca="1" t="shared" si="9"/>
      </c>
      <c r="AQ32" s="2">
        <f ca="1" t="shared" si="9"/>
      </c>
      <c r="AR32" s="2">
        <f ca="1" t="shared" si="9"/>
      </c>
      <c r="AS32" s="2">
        <f ca="1" t="shared" si="9"/>
      </c>
      <c r="AT32" s="2">
        <f ca="1" t="shared" si="9"/>
      </c>
      <c r="AU32" s="2">
        <f ca="1" t="shared" si="9"/>
      </c>
      <c r="AV32" s="2">
        <f ca="1" t="shared" si="9"/>
      </c>
      <c r="AX32" s="29" t="str">
        <f t="shared" si="5"/>
        <v>25||||||||||||||||||||||| </v>
      </c>
      <c r="AY32" s="4" t="str">
        <f t="shared" si="6"/>
        <v>25||||||||||||</v>
      </c>
      <c r="AZ32" s="4" t="str">
        <f t="shared" si="7"/>
        <v>||||||||||| </v>
      </c>
      <c r="BA32" t="s">
        <v>0</v>
      </c>
      <c r="BB32" s="83">
        <f t="shared" si="0"/>
        <v>30</v>
      </c>
      <c r="BC32" s="33" t="s">
        <v>152</v>
      </c>
      <c r="BD32" s="33" t="s">
        <v>153</v>
      </c>
      <c r="BE32" s="33" t="s">
        <v>505</v>
      </c>
      <c r="BF32" s="33" t="s">
        <v>553</v>
      </c>
      <c r="BG32" s="33"/>
      <c r="BH32" s="33"/>
    </row>
    <row r="33" spans="1:60" ht="15" customHeight="1">
      <c r="A33" s="74">
        <f t="shared" si="8"/>
        <v>26</v>
      </c>
      <c r="B33" s="71">
        <f t="shared" si="3"/>
      </c>
      <c r="C33" s="49"/>
      <c r="D33" s="5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80"/>
      <c r="AA33" s="1" t="s">
        <v>43</v>
      </c>
      <c r="AB33" s="1">
        <v>25</v>
      </c>
      <c r="AD33" s="2">
        <f ca="1" t="shared" si="4"/>
      </c>
      <c r="AE33" s="2">
        <f ca="1" t="shared" si="4"/>
      </c>
      <c r="AF33" s="2">
        <f ca="1" t="shared" si="4"/>
      </c>
      <c r="AG33" s="2">
        <f ca="1" t="shared" si="4"/>
      </c>
      <c r="AH33" s="2">
        <f ca="1" t="shared" si="9"/>
      </c>
      <c r="AI33" s="2">
        <f ca="1" t="shared" si="9"/>
      </c>
      <c r="AJ33" s="2">
        <f ca="1" t="shared" si="9"/>
      </c>
      <c r="AK33" s="2">
        <f ca="1" t="shared" si="9"/>
      </c>
      <c r="AL33" s="2">
        <f ca="1" t="shared" si="9"/>
      </c>
      <c r="AM33" s="2">
        <f ca="1" t="shared" si="9"/>
      </c>
      <c r="AN33" s="2">
        <f ca="1" t="shared" si="9"/>
      </c>
      <c r="AO33" s="2">
        <f ca="1" t="shared" si="9"/>
      </c>
      <c r="AP33" s="2">
        <f ca="1" t="shared" si="9"/>
      </c>
      <c r="AQ33" s="2">
        <f ca="1" t="shared" si="9"/>
      </c>
      <c r="AR33" s="2">
        <f ca="1" t="shared" si="9"/>
      </c>
      <c r="AS33" s="2">
        <f ca="1" t="shared" si="9"/>
      </c>
      <c r="AT33" s="2">
        <f ca="1" t="shared" si="9"/>
      </c>
      <c r="AU33" s="2">
        <f ca="1" t="shared" si="9"/>
      </c>
      <c r="AV33" s="2">
        <f ca="1" t="shared" si="9"/>
      </c>
      <c r="AX33" s="29" t="str">
        <f t="shared" si="5"/>
        <v>26||||||||||||||||||||||| </v>
      </c>
      <c r="AY33" s="4" t="str">
        <f t="shared" si="6"/>
        <v>26||||||||||||</v>
      </c>
      <c r="AZ33" s="4" t="str">
        <f t="shared" si="7"/>
        <v>||||||||||| </v>
      </c>
      <c r="BA33" t="s">
        <v>0</v>
      </c>
      <c r="BB33" s="83">
        <f t="shared" si="0"/>
        <v>31</v>
      </c>
      <c r="BC33" s="33" t="s">
        <v>154</v>
      </c>
      <c r="BD33" s="33" t="s">
        <v>155</v>
      </c>
      <c r="BE33" s="33" t="s">
        <v>514</v>
      </c>
      <c r="BF33" s="33" t="s">
        <v>553</v>
      </c>
      <c r="BG33" s="33"/>
      <c r="BH33" s="33"/>
    </row>
    <row r="34" spans="1:60" ht="15" customHeight="1">
      <c r="A34" s="74">
        <f t="shared" si="8"/>
        <v>27</v>
      </c>
      <c r="B34" s="71">
        <f t="shared" si="3"/>
      </c>
      <c r="C34" s="49"/>
      <c r="D34" s="50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80"/>
      <c r="AA34" s="1" t="s">
        <v>46</v>
      </c>
      <c r="AB34" s="1">
        <v>26</v>
      </c>
      <c r="AD34" s="2">
        <f ca="1" t="shared" si="4"/>
      </c>
      <c r="AE34" s="2">
        <f ca="1" t="shared" si="4"/>
      </c>
      <c r="AF34" s="2">
        <f ca="1" t="shared" si="4"/>
      </c>
      <c r="AG34" s="2">
        <f ca="1" t="shared" si="4"/>
      </c>
      <c r="AH34" s="2">
        <f ca="1" t="shared" si="9"/>
      </c>
      <c r="AI34" s="2">
        <f ca="1" t="shared" si="9"/>
      </c>
      <c r="AJ34" s="2">
        <f ca="1" t="shared" si="9"/>
      </c>
      <c r="AK34" s="2">
        <f ca="1" t="shared" si="9"/>
      </c>
      <c r="AL34" s="2">
        <f ca="1" t="shared" si="9"/>
      </c>
      <c r="AM34" s="2">
        <f ca="1" t="shared" si="9"/>
      </c>
      <c r="AN34" s="2">
        <f ca="1" t="shared" si="9"/>
      </c>
      <c r="AO34" s="2">
        <f ca="1" t="shared" si="9"/>
      </c>
      <c r="AP34" s="2">
        <f ca="1" t="shared" si="9"/>
      </c>
      <c r="AQ34" s="2">
        <f ca="1" t="shared" si="9"/>
      </c>
      <c r="AR34" s="2">
        <f ca="1" t="shared" si="9"/>
      </c>
      <c r="AS34" s="2">
        <f ca="1" t="shared" si="9"/>
      </c>
      <c r="AT34" s="2">
        <f ca="1" t="shared" si="9"/>
      </c>
      <c r="AU34" s="2">
        <f ca="1" t="shared" si="9"/>
      </c>
      <c r="AV34" s="2">
        <f ca="1" t="shared" si="9"/>
      </c>
      <c r="AX34" s="29" t="str">
        <f t="shared" si="5"/>
        <v>27||||||||||||||||||||||| </v>
      </c>
      <c r="AY34" s="4" t="str">
        <f t="shared" si="6"/>
        <v>27||||||||||||</v>
      </c>
      <c r="AZ34" s="4" t="str">
        <f t="shared" si="7"/>
        <v>||||||||||| </v>
      </c>
      <c r="BA34" t="s">
        <v>0</v>
      </c>
      <c r="BB34" s="83">
        <f t="shared" si="0"/>
        <v>32</v>
      </c>
      <c r="BC34" s="33" t="s">
        <v>156</v>
      </c>
      <c r="BD34" s="33" t="s">
        <v>157</v>
      </c>
      <c r="BE34" s="33" t="s">
        <v>504</v>
      </c>
      <c r="BF34" s="33" t="s">
        <v>561</v>
      </c>
      <c r="BG34" s="33"/>
      <c r="BH34" s="33"/>
    </row>
    <row r="35" spans="1:60" ht="15" customHeight="1">
      <c r="A35" s="74">
        <f t="shared" si="8"/>
        <v>28</v>
      </c>
      <c r="B35" s="71">
        <f t="shared" si="3"/>
      </c>
      <c r="C35" s="49"/>
      <c r="D35" s="50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80"/>
      <c r="AA35" s="1" t="s">
        <v>49</v>
      </c>
      <c r="AB35" s="1">
        <v>27</v>
      </c>
      <c r="AD35" s="2">
        <f ca="1" t="shared" si="4"/>
      </c>
      <c r="AE35" s="2">
        <f ca="1" t="shared" si="4"/>
      </c>
      <c r="AF35" s="2">
        <f ca="1" t="shared" si="4"/>
      </c>
      <c r="AG35" s="2">
        <f ca="1" t="shared" si="4"/>
      </c>
      <c r="AH35" s="2">
        <f ca="1" t="shared" si="9"/>
      </c>
      <c r="AI35" s="2">
        <f ca="1" t="shared" si="9"/>
      </c>
      <c r="AJ35" s="2">
        <f ca="1" t="shared" si="9"/>
      </c>
      <c r="AK35" s="2">
        <f ca="1" t="shared" si="9"/>
      </c>
      <c r="AL35" s="2">
        <f ca="1" t="shared" si="9"/>
      </c>
      <c r="AM35" s="2">
        <f ca="1" t="shared" si="9"/>
      </c>
      <c r="AN35" s="2">
        <f ca="1" t="shared" si="9"/>
      </c>
      <c r="AO35" s="2">
        <f ca="1" t="shared" si="9"/>
      </c>
      <c r="AP35" s="2">
        <f ca="1" t="shared" si="9"/>
      </c>
      <c r="AQ35" s="2">
        <f ca="1" t="shared" si="9"/>
      </c>
      <c r="AR35" s="2">
        <f ca="1" t="shared" si="9"/>
      </c>
      <c r="AS35" s="2">
        <f ca="1" t="shared" si="9"/>
      </c>
      <c r="AT35" s="2">
        <f ca="1" t="shared" si="9"/>
      </c>
      <c r="AU35" s="2">
        <f ca="1" t="shared" si="9"/>
      </c>
      <c r="AV35" s="2">
        <f ca="1" t="shared" si="9"/>
      </c>
      <c r="AX35" s="29" t="str">
        <f t="shared" si="5"/>
        <v>28||||||||||||||||||||||| </v>
      </c>
      <c r="AY35" s="4" t="str">
        <f t="shared" si="6"/>
        <v>28||||||||||||</v>
      </c>
      <c r="AZ35" s="4" t="str">
        <f t="shared" si="7"/>
        <v>||||||||||| </v>
      </c>
      <c r="BA35" t="s">
        <v>0</v>
      </c>
      <c r="BB35" s="83">
        <f t="shared" si="0"/>
        <v>33</v>
      </c>
      <c r="BC35" s="33" t="s">
        <v>158</v>
      </c>
      <c r="BD35" s="33" t="s">
        <v>159</v>
      </c>
      <c r="BE35" s="33" t="s">
        <v>515</v>
      </c>
      <c r="BF35" s="33" t="s">
        <v>553</v>
      </c>
      <c r="BG35" s="33"/>
      <c r="BH35" s="33"/>
    </row>
    <row r="36" spans="1:60" ht="15" customHeight="1">
      <c r="A36" s="74">
        <f t="shared" si="8"/>
        <v>29</v>
      </c>
      <c r="B36" s="71">
        <f t="shared" si="3"/>
      </c>
      <c r="C36" s="49"/>
      <c r="D36" s="50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80"/>
      <c r="AA36" s="1" t="s">
        <v>52</v>
      </c>
      <c r="AB36" s="1">
        <v>28</v>
      </c>
      <c r="AD36" s="2">
        <f ca="1" t="shared" si="4"/>
      </c>
      <c r="AE36" s="2">
        <f ca="1" t="shared" si="4"/>
      </c>
      <c r="AF36" s="2">
        <f ca="1" t="shared" si="4"/>
      </c>
      <c r="AG36" s="2">
        <f ca="1" t="shared" si="4"/>
      </c>
      <c r="AH36" s="2">
        <f ca="1" t="shared" si="9"/>
      </c>
      <c r="AI36" s="2">
        <f ca="1" t="shared" si="9"/>
      </c>
      <c r="AJ36" s="2">
        <f ca="1" t="shared" si="9"/>
      </c>
      <c r="AK36" s="2">
        <f ca="1" t="shared" si="9"/>
      </c>
      <c r="AL36" s="2">
        <f ca="1" t="shared" si="9"/>
      </c>
      <c r="AM36" s="2">
        <f ca="1" t="shared" si="9"/>
      </c>
      <c r="AN36" s="2">
        <f ca="1" t="shared" si="9"/>
      </c>
      <c r="AO36" s="2">
        <f ca="1" t="shared" si="9"/>
      </c>
      <c r="AP36" s="2">
        <f ca="1" t="shared" si="9"/>
      </c>
      <c r="AQ36" s="2">
        <f ca="1" t="shared" si="9"/>
      </c>
      <c r="AR36" s="2">
        <f ca="1" t="shared" si="9"/>
      </c>
      <c r="AS36" s="2">
        <f ca="1" t="shared" si="9"/>
      </c>
      <c r="AT36" s="2">
        <f ca="1" t="shared" si="9"/>
      </c>
      <c r="AU36" s="2">
        <f ca="1" t="shared" si="9"/>
      </c>
      <c r="AV36" s="2">
        <f ca="1" t="shared" si="9"/>
      </c>
      <c r="AX36" s="29" t="str">
        <f t="shared" si="5"/>
        <v>29||||||||||||||||||||||| </v>
      </c>
      <c r="AY36" s="4" t="str">
        <f t="shared" si="6"/>
        <v>29||||||||||||</v>
      </c>
      <c r="AZ36" s="4" t="str">
        <f t="shared" si="7"/>
        <v>||||||||||| </v>
      </c>
      <c r="BA36" t="s">
        <v>0</v>
      </c>
      <c r="BB36" s="83">
        <f t="shared" si="0"/>
        <v>34</v>
      </c>
      <c r="BC36" s="33" t="s">
        <v>160</v>
      </c>
      <c r="BD36" s="33" t="s">
        <v>161</v>
      </c>
      <c r="BE36" s="33" t="s">
        <v>506</v>
      </c>
      <c r="BF36" s="33" t="s">
        <v>553</v>
      </c>
      <c r="BG36" s="33"/>
      <c r="BH36" s="33"/>
    </row>
    <row r="37" spans="1:60" ht="15" customHeight="1">
      <c r="A37" s="74">
        <f t="shared" si="8"/>
        <v>30</v>
      </c>
      <c r="B37" s="71">
        <f t="shared" si="3"/>
      </c>
      <c r="C37" s="49"/>
      <c r="D37" s="50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81" t="s">
        <v>735</v>
      </c>
      <c r="AA37" s="1" t="s">
        <v>55</v>
      </c>
      <c r="AB37" s="1">
        <v>29</v>
      </c>
      <c r="AD37" s="2">
        <f ca="1" t="shared" si="4"/>
      </c>
      <c r="AE37" s="2">
        <f ca="1" t="shared" si="4"/>
      </c>
      <c r="AF37" s="2">
        <f ca="1" t="shared" si="4"/>
      </c>
      <c r="AG37" s="2">
        <f ca="1" t="shared" si="4"/>
      </c>
      <c r="AH37" s="2">
        <f ca="1" t="shared" si="9"/>
      </c>
      <c r="AI37" s="2">
        <f ca="1" t="shared" si="9"/>
      </c>
      <c r="AJ37" s="2">
        <f ca="1" t="shared" si="9"/>
      </c>
      <c r="AK37" s="2">
        <f ca="1" t="shared" si="9"/>
      </c>
      <c r="AL37" s="2">
        <f ca="1" t="shared" si="9"/>
      </c>
      <c r="AM37" s="2">
        <f ca="1" t="shared" si="9"/>
      </c>
      <c r="AN37" s="2">
        <f ca="1" t="shared" si="9"/>
      </c>
      <c r="AO37" s="2">
        <f ca="1" t="shared" si="9"/>
      </c>
      <c r="AP37" s="2">
        <f ca="1" t="shared" si="9"/>
      </c>
      <c r="AQ37" s="2">
        <f ca="1" t="shared" si="9"/>
      </c>
      <c r="AR37" s="2">
        <f ca="1" t="shared" si="9"/>
      </c>
      <c r="AS37" s="2">
        <f ca="1" t="shared" si="9"/>
      </c>
      <c r="AT37" s="2">
        <f ca="1" t="shared" si="9"/>
      </c>
      <c r="AU37" s="2">
        <f ca="1" t="shared" si="9"/>
      </c>
      <c r="AV37" s="2">
        <f ca="1" t="shared" si="9"/>
      </c>
      <c r="AX37" s="29" t="str">
        <f t="shared" si="5"/>
        <v>30||||||||||||||||||||||| </v>
      </c>
      <c r="AY37" s="4" t="str">
        <f t="shared" si="6"/>
        <v>30||||||||||||</v>
      </c>
      <c r="AZ37" s="4" t="str">
        <f t="shared" si="7"/>
        <v>||||||||||| </v>
      </c>
      <c r="BA37" t="s">
        <v>0</v>
      </c>
      <c r="BB37" s="83">
        <f t="shared" si="0"/>
        <v>35</v>
      </c>
      <c r="BC37" s="33" t="s">
        <v>162</v>
      </c>
      <c r="BD37" s="33" t="s">
        <v>163</v>
      </c>
      <c r="BE37" s="33" t="s">
        <v>505</v>
      </c>
      <c r="BF37" s="33" t="s">
        <v>553</v>
      </c>
      <c r="BG37" s="33"/>
      <c r="BH37" s="33"/>
    </row>
    <row r="38" spans="1:60" ht="15" customHeight="1" thickBot="1">
      <c r="A38" s="75">
        <f t="shared" si="8"/>
        <v>31</v>
      </c>
      <c r="B38" s="72">
        <f t="shared" si="3"/>
      </c>
      <c r="C38" s="51"/>
      <c r="D38" s="52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82" t="s">
        <v>734</v>
      </c>
      <c r="AA38" s="1" t="s">
        <v>58</v>
      </c>
      <c r="AB38" s="1">
        <v>30</v>
      </c>
      <c r="AD38" s="2">
        <f ca="1" t="shared" si="4"/>
      </c>
      <c r="AE38" s="2">
        <f ca="1" t="shared" si="4"/>
      </c>
      <c r="AF38" s="2">
        <f ca="1" t="shared" si="4"/>
      </c>
      <c r="AG38" s="2">
        <f ca="1" t="shared" si="4"/>
      </c>
      <c r="AH38" s="2">
        <f ca="1" t="shared" si="9"/>
      </c>
      <c r="AI38" s="2">
        <f ca="1" t="shared" si="9"/>
      </c>
      <c r="AJ38" s="2">
        <f ca="1" t="shared" si="9"/>
      </c>
      <c r="AK38" s="2">
        <f ca="1" t="shared" si="9"/>
      </c>
      <c r="AL38" s="2">
        <f ca="1" t="shared" si="9"/>
      </c>
      <c r="AM38" s="2">
        <f ca="1" t="shared" si="9"/>
      </c>
      <c r="AN38" s="2">
        <f ca="1" t="shared" si="9"/>
      </c>
      <c r="AO38" s="2">
        <f ca="1" t="shared" si="9"/>
      </c>
      <c r="AP38" s="2">
        <f ca="1" t="shared" si="9"/>
      </c>
      <c r="AQ38" s="2">
        <f ca="1" t="shared" si="9"/>
      </c>
      <c r="AR38" s="2">
        <f ca="1" t="shared" si="9"/>
      </c>
      <c r="AS38" s="2">
        <f ca="1" t="shared" si="9"/>
      </c>
      <c r="AT38" s="2">
        <f ca="1" t="shared" si="9"/>
      </c>
      <c r="AU38" s="2">
        <f ca="1" t="shared" si="9"/>
      </c>
      <c r="AV38" s="2">
        <f ca="1" t="shared" si="9"/>
      </c>
      <c r="AX38" s="30" t="str">
        <f t="shared" si="5"/>
        <v>31||||||||||||||||||||||| </v>
      </c>
      <c r="AY38" s="5" t="str">
        <f t="shared" si="6"/>
        <v>31||||||||||||</v>
      </c>
      <c r="AZ38" s="5" t="str">
        <f t="shared" si="7"/>
        <v>||||||||||| </v>
      </c>
      <c r="BA38" t="s">
        <v>0</v>
      </c>
      <c r="BB38" s="83">
        <f t="shared" si="0"/>
        <v>36</v>
      </c>
      <c r="BC38" s="33" t="s">
        <v>164</v>
      </c>
      <c r="BD38" s="33" t="s">
        <v>165</v>
      </c>
      <c r="BE38" s="33" t="s">
        <v>505</v>
      </c>
      <c r="BF38" s="33" t="s">
        <v>562</v>
      </c>
      <c r="BG38" s="33"/>
      <c r="BH38" s="33"/>
    </row>
    <row r="39" spans="27:60" ht="15" customHeight="1">
      <c r="AA39" s="1" t="s">
        <v>61</v>
      </c>
      <c r="AB39" s="1">
        <v>31</v>
      </c>
      <c r="BB39" s="83">
        <f t="shared" si="0"/>
        <v>37</v>
      </c>
      <c r="BC39" s="33" t="s">
        <v>166</v>
      </c>
      <c r="BD39" s="33" t="s">
        <v>167</v>
      </c>
      <c r="BE39" s="33" t="s">
        <v>515</v>
      </c>
      <c r="BF39" s="33" t="s">
        <v>563</v>
      </c>
      <c r="BG39" s="33"/>
      <c r="BH39" s="33"/>
    </row>
    <row r="40" spans="1:60" ht="15" customHeight="1">
      <c r="A40" s="38" t="str">
        <f>CONCATENATE("|",AA2,"/",AB2,"/",AC2,"|",AC3,"|",R6,"|",J6,"|",C6,"|",F6,"|",TEXT(H6,"000"),"|",U6,"|",M6,"|",P6,"|")</f>
        <v>|1/12/2020|14:12:52|Kjell Inge Malde|cvhelios@gmail.com|November|2017|001|Norway|Ref 75/900|P|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AA40" s="1" t="s">
        <v>64</v>
      </c>
      <c r="AB40" s="1">
        <v>32</v>
      </c>
      <c r="BB40" s="83">
        <f t="shared" si="0"/>
        <v>38</v>
      </c>
      <c r="BC40" s="33" t="s">
        <v>168</v>
      </c>
      <c r="BD40" s="33" t="s">
        <v>169</v>
      </c>
      <c r="BE40" s="33" t="s">
        <v>516</v>
      </c>
      <c r="BF40" s="33" t="s">
        <v>564</v>
      </c>
      <c r="BG40" s="33" t="s">
        <v>737</v>
      </c>
      <c r="BH40" s="33" t="s">
        <v>91</v>
      </c>
    </row>
    <row r="41" spans="1:60" ht="15" customHeight="1">
      <c r="A41" s="32" t="str">
        <f>AX8</f>
        <v>1||||||||||||||||||||||| 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AA41" s="1" t="s">
        <v>67</v>
      </c>
      <c r="AB41" s="1">
        <v>33</v>
      </c>
      <c r="BB41" s="83">
        <f t="shared" si="0"/>
        <v>39</v>
      </c>
      <c r="BC41" s="33" t="s">
        <v>170</v>
      </c>
      <c r="BD41" s="33" t="s">
        <v>171</v>
      </c>
      <c r="BE41" s="33" t="s">
        <v>509</v>
      </c>
      <c r="BF41" s="33" t="s">
        <v>565</v>
      </c>
      <c r="BG41" s="33"/>
      <c r="BH41" s="33"/>
    </row>
    <row r="42" spans="1:60" ht="15" customHeight="1">
      <c r="A42" s="32" t="str">
        <f aca="true" t="shared" si="10" ref="A42:A71">AX9</f>
        <v>2||||||||||||||||||||||| 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AA42" s="1" t="s">
        <v>70</v>
      </c>
      <c r="AB42" s="1">
        <v>34</v>
      </c>
      <c r="BB42" s="83">
        <f t="shared" si="0"/>
        <v>40</v>
      </c>
      <c r="BC42" s="33" t="s">
        <v>172</v>
      </c>
      <c r="BD42" s="33" t="s">
        <v>173</v>
      </c>
      <c r="BE42" s="33" t="s">
        <v>517</v>
      </c>
      <c r="BF42" s="33" t="s">
        <v>566</v>
      </c>
      <c r="BG42" s="33"/>
      <c r="BH42" s="33"/>
    </row>
    <row r="43" spans="1:60" ht="15" customHeight="1">
      <c r="A43" s="32" t="str">
        <f t="shared" si="10"/>
        <v>3||||||||||||||||||||||| 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AA43" s="1" t="s">
        <v>73</v>
      </c>
      <c r="AB43" s="1">
        <v>35</v>
      </c>
      <c r="BB43" s="83">
        <f t="shared" si="0"/>
        <v>41</v>
      </c>
      <c r="BC43" s="33" t="s">
        <v>174</v>
      </c>
      <c r="BD43" s="33" t="s">
        <v>175</v>
      </c>
      <c r="BE43" s="33" t="s">
        <v>505</v>
      </c>
      <c r="BF43" s="33" t="s">
        <v>567</v>
      </c>
      <c r="BG43" s="33"/>
      <c r="BH43" s="33"/>
    </row>
    <row r="44" spans="1:60" ht="15" customHeight="1">
      <c r="A44" s="32" t="str">
        <f t="shared" si="10"/>
        <v>4||||||||||||||||||||||| 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AA44" s="1" t="s">
        <v>76</v>
      </c>
      <c r="AB44" s="1">
        <v>36</v>
      </c>
      <c r="BB44" s="83">
        <f t="shared" si="0"/>
        <v>42</v>
      </c>
      <c r="BC44" s="33" t="s">
        <v>176</v>
      </c>
      <c r="BD44" s="33" t="s">
        <v>177</v>
      </c>
      <c r="BE44" s="33" t="s">
        <v>509</v>
      </c>
      <c r="BF44" s="33" t="s">
        <v>553</v>
      </c>
      <c r="BG44" s="33"/>
      <c r="BH44" s="33"/>
    </row>
    <row r="45" spans="1:60" ht="15" customHeight="1">
      <c r="A45" s="32" t="str">
        <f t="shared" si="10"/>
        <v>5||||||||||||||||||||||| 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AA45" s="1" t="s">
        <v>79</v>
      </c>
      <c r="AB45" s="1">
        <v>37</v>
      </c>
      <c r="BB45" s="83">
        <f t="shared" si="0"/>
        <v>43</v>
      </c>
      <c r="BC45" s="33" t="s">
        <v>178</v>
      </c>
      <c r="BD45" s="33" t="s">
        <v>179</v>
      </c>
      <c r="BE45" s="33" t="s">
        <v>514</v>
      </c>
      <c r="BF45" s="33" t="s">
        <v>568</v>
      </c>
      <c r="BG45" s="33"/>
      <c r="BH45" s="33"/>
    </row>
    <row r="46" spans="1:60" ht="15" customHeight="1">
      <c r="A46" s="32" t="str">
        <f t="shared" si="10"/>
        <v>6||||||||||||||||||||||| 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AA46" s="1" t="s">
        <v>82</v>
      </c>
      <c r="AB46" s="1">
        <v>38</v>
      </c>
      <c r="BB46" s="83">
        <f t="shared" si="0"/>
        <v>44</v>
      </c>
      <c r="BC46" s="33" t="s">
        <v>180</v>
      </c>
      <c r="BD46" s="33" t="s">
        <v>181</v>
      </c>
      <c r="BE46" s="33" t="s">
        <v>505</v>
      </c>
      <c r="BF46" s="33" t="s">
        <v>569</v>
      </c>
      <c r="BG46" s="33"/>
      <c r="BH46" s="33" t="s">
        <v>91</v>
      </c>
    </row>
    <row r="47" spans="1:60" ht="15" customHeight="1">
      <c r="A47" s="32" t="str">
        <f t="shared" si="10"/>
        <v>7||||||||||||||||||||||| 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AA47" s="1" t="s">
        <v>85</v>
      </c>
      <c r="AB47" s="1">
        <v>39</v>
      </c>
      <c r="BB47" s="83">
        <f t="shared" si="0"/>
        <v>45</v>
      </c>
      <c r="BC47" s="33" t="s">
        <v>182</v>
      </c>
      <c r="BD47" s="33" t="s">
        <v>183</v>
      </c>
      <c r="BE47" s="33" t="s">
        <v>505</v>
      </c>
      <c r="BF47" s="33" t="s">
        <v>553</v>
      </c>
      <c r="BG47" s="33"/>
      <c r="BH47" s="33"/>
    </row>
    <row r="48" spans="1:60" ht="15" customHeight="1">
      <c r="A48" s="32" t="str">
        <f t="shared" si="10"/>
        <v>8||||||||||||||||||||||| 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AA48" s="1" t="s">
        <v>88</v>
      </c>
      <c r="AB48" s="1">
        <v>40</v>
      </c>
      <c r="BB48" s="83">
        <f t="shared" si="0"/>
        <v>46</v>
      </c>
      <c r="BC48" s="33" t="s">
        <v>184</v>
      </c>
      <c r="BD48" s="33" t="s">
        <v>185</v>
      </c>
      <c r="BE48" s="33" t="s">
        <v>505</v>
      </c>
      <c r="BF48" s="33" t="s">
        <v>553</v>
      </c>
      <c r="BG48" s="33"/>
      <c r="BH48" s="33"/>
    </row>
    <row r="49" spans="1:60" ht="15" customHeight="1">
      <c r="A49" s="32" t="str">
        <f t="shared" si="10"/>
        <v>9||||||||||||||||||||||| 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AA49" s="1" t="s">
        <v>28</v>
      </c>
      <c r="AB49" s="1">
        <v>41</v>
      </c>
      <c r="BB49" s="83">
        <f t="shared" si="0"/>
        <v>47</v>
      </c>
      <c r="BC49" s="33" t="s">
        <v>186</v>
      </c>
      <c r="BD49" s="33" t="s">
        <v>187</v>
      </c>
      <c r="BE49" s="33" t="s">
        <v>514</v>
      </c>
      <c r="BF49" s="33" t="s">
        <v>570</v>
      </c>
      <c r="BG49" s="33"/>
      <c r="BH49" s="33"/>
    </row>
    <row r="50" spans="1:60" ht="15" customHeight="1">
      <c r="A50" s="32" t="str">
        <f t="shared" si="10"/>
        <v>10||||||||||||||||||||||| 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AA50" s="1" t="s">
        <v>35</v>
      </c>
      <c r="AB50" s="1">
        <v>42</v>
      </c>
      <c r="BB50" s="83">
        <f t="shared" si="0"/>
        <v>48</v>
      </c>
      <c r="BC50" s="33" t="s">
        <v>188</v>
      </c>
      <c r="BD50" s="33" t="s">
        <v>189</v>
      </c>
      <c r="BE50" s="33" t="s">
        <v>514</v>
      </c>
      <c r="BF50" s="33" t="s">
        <v>571</v>
      </c>
      <c r="BG50" s="33"/>
      <c r="BH50" s="33"/>
    </row>
    <row r="51" spans="1:60" ht="15" customHeight="1">
      <c r="A51" s="32" t="str">
        <f t="shared" si="10"/>
        <v>11||||||||||||||||||||||| 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AA51" s="1" t="s">
        <v>38</v>
      </c>
      <c r="AB51" s="1">
        <v>43</v>
      </c>
      <c r="BB51" s="83">
        <f t="shared" si="0"/>
        <v>49</v>
      </c>
      <c r="BC51" s="33" t="s">
        <v>190</v>
      </c>
      <c r="BD51" s="33" t="s">
        <v>191</v>
      </c>
      <c r="BE51" s="33" t="s">
        <v>518</v>
      </c>
      <c r="BF51" s="33" t="s">
        <v>572</v>
      </c>
      <c r="BG51" s="33"/>
      <c r="BH51" s="33"/>
    </row>
    <row r="52" spans="1:60" ht="15" customHeight="1">
      <c r="A52" s="32" t="str">
        <f t="shared" si="10"/>
        <v>12||||||||||||||||||||||| 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AA52" s="1" t="s">
        <v>41</v>
      </c>
      <c r="AB52" s="1">
        <v>44</v>
      </c>
      <c r="BB52" s="83">
        <f t="shared" si="0"/>
        <v>50</v>
      </c>
      <c r="BC52" s="33" t="s">
        <v>192</v>
      </c>
      <c r="BD52" s="33" t="s">
        <v>193</v>
      </c>
      <c r="BE52" s="33" t="s">
        <v>519</v>
      </c>
      <c r="BF52" s="33" t="s">
        <v>573</v>
      </c>
      <c r="BG52" s="33"/>
      <c r="BH52" s="33"/>
    </row>
    <row r="53" spans="1:60" ht="15" customHeight="1">
      <c r="A53" s="32" t="str">
        <f t="shared" si="10"/>
        <v>13||||||||||||||||||||||| 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AA53" s="1" t="s">
        <v>44</v>
      </c>
      <c r="AB53" s="1">
        <v>45</v>
      </c>
      <c r="BB53" s="83">
        <f t="shared" si="0"/>
        <v>51</v>
      </c>
      <c r="BC53" s="33" t="s">
        <v>194</v>
      </c>
      <c r="BD53" s="33" t="s">
        <v>195</v>
      </c>
      <c r="BE53" s="33" t="s">
        <v>514</v>
      </c>
      <c r="BF53" s="33" t="s">
        <v>553</v>
      </c>
      <c r="BG53" s="33"/>
      <c r="BH53" s="33"/>
    </row>
    <row r="54" spans="1:60" ht="15" customHeight="1">
      <c r="A54" s="32" t="str">
        <f t="shared" si="10"/>
        <v>14||||||||||||||||||||||| 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AA54" s="1" t="s">
        <v>47</v>
      </c>
      <c r="AB54" s="1">
        <v>46</v>
      </c>
      <c r="BB54" s="83">
        <f t="shared" si="0"/>
        <v>52</v>
      </c>
      <c r="BC54" s="33" t="s">
        <v>196</v>
      </c>
      <c r="BD54" s="33" t="s">
        <v>197</v>
      </c>
      <c r="BE54" s="33" t="s">
        <v>518</v>
      </c>
      <c r="BF54" s="33" t="s">
        <v>574</v>
      </c>
      <c r="BG54" s="33"/>
      <c r="BH54" s="33"/>
    </row>
    <row r="55" spans="1:60" ht="15" customHeight="1">
      <c r="A55" s="32" t="str">
        <f t="shared" si="10"/>
        <v>15||||||||||||||||||||||| 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AA55" s="1" t="s">
        <v>50</v>
      </c>
      <c r="AB55" s="1">
        <v>47</v>
      </c>
      <c r="BB55" s="83">
        <f t="shared" si="0"/>
        <v>53</v>
      </c>
      <c r="BC55" s="33" t="s">
        <v>198</v>
      </c>
      <c r="BD55" s="33" t="s">
        <v>199</v>
      </c>
      <c r="BE55" s="33" t="s">
        <v>505</v>
      </c>
      <c r="BF55" s="33" t="s">
        <v>553</v>
      </c>
      <c r="BG55" s="33"/>
      <c r="BH55" s="33"/>
    </row>
    <row r="56" spans="1:60" ht="15" customHeight="1">
      <c r="A56" s="32" t="str">
        <f t="shared" si="10"/>
        <v>16||||||||||||||||||||||| 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AA56" s="1" t="s">
        <v>53</v>
      </c>
      <c r="AB56" s="1">
        <v>48</v>
      </c>
      <c r="BB56" s="83">
        <f t="shared" si="0"/>
        <v>54</v>
      </c>
      <c r="BC56" s="33" t="s">
        <v>200</v>
      </c>
      <c r="BD56" s="33" t="s">
        <v>201</v>
      </c>
      <c r="BE56" s="33" t="s">
        <v>514</v>
      </c>
      <c r="BF56" s="33" t="s">
        <v>575</v>
      </c>
      <c r="BG56" s="33"/>
      <c r="BH56" s="33"/>
    </row>
    <row r="57" spans="1:60" ht="15" customHeight="1">
      <c r="A57" s="32" t="str">
        <f t="shared" si="10"/>
        <v>17||||||||||||||||||||||| 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AA57" s="1" t="s">
        <v>56</v>
      </c>
      <c r="AB57" s="1">
        <v>49</v>
      </c>
      <c r="BB57" s="83">
        <f t="shared" si="0"/>
        <v>55</v>
      </c>
      <c r="BC57" s="33" t="s">
        <v>202</v>
      </c>
      <c r="BD57" s="33" t="s">
        <v>203</v>
      </c>
      <c r="BE57" s="33" t="s">
        <v>520</v>
      </c>
      <c r="BF57" s="33" t="s">
        <v>576</v>
      </c>
      <c r="BG57" s="33"/>
      <c r="BH57" s="33"/>
    </row>
    <row r="58" spans="1:60" ht="15" customHeight="1">
      <c r="A58" s="32" t="str">
        <f t="shared" si="10"/>
        <v>18||||||||||||||||||||||| 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AA58" s="1" t="s">
        <v>59</v>
      </c>
      <c r="AB58" s="1">
        <v>50</v>
      </c>
      <c r="BB58" s="83">
        <f t="shared" si="0"/>
        <v>56</v>
      </c>
      <c r="BC58" s="33" t="s">
        <v>204</v>
      </c>
      <c r="BD58" s="33" t="s">
        <v>205</v>
      </c>
      <c r="BE58" s="33" t="s">
        <v>521</v>
      </c>
      <c r="BF58" s="33" t="s">
        <v>577</v>
      </c>
      <c r="BG58" s="33"/>
      <c r="BH58" s="33"/>
    </row>
    <row r="59" spans="1:60" ht="15" customHeight="1">
      <c r="A59" s="32" t="str">
        <f t="shared" si="10"/>
        <v>19||||||||||||||||||||||| 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AA59" s="1" t="s">
        <v>62</v>
      </c>
      <c r="AB59" s="1">
        <v>51</v>
      </c>
      <c r="BB59" s="83">
        <f t="shared" si="0"/>
        <v>57</v>
      </c>
      <c r="BC59" s="33" t="s">
        <v>206</v>
      </c>
      <c r="BD59" s="33" t="s">
        <v>207</v>
      </c>
      <c r="BE59" s="33" t="s">
        <v>510</v>
      </c>
      <c r="BF59" s="33" t="s">
        <v>578</v>
      </c>
      <c r="BG59" s="33"/>
      <c r="BH59" s="33"/>
    </row>
    <row r="60" spans="1:60" ht="15" customHeight="1">
      <c r="A60" s="32" t="str">
        <f t="shared" si="10"/>
        <v>20||||||||||||||||||||||| 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AA60" s="1" t="s">
        <v>65</v>
      </c>
      <c r="AB60" s="1">
        <v>52</v>
      </c>
      <c r="BB60" s="83">
        <f t="shared" si="0"/>
        <v>58</v>
      </c>
      <c r="BC60" s="33" t="s">
        <v>208</v>
      </c>
      <c r="BD60" s="33" t="s">
        <v>209</v>
      </c>
      <c r="BE60" s="33" t="s">
        <v>515</v>
      </c>
      <c r="BF60" s="33" t="s">
        <v>579</v>
      </c>
      <c r="BG60" s="33"/>
      <c r="BH60" s="33"/>
    </row>
    <row r="61" spans="1:60" ht="15" customHeight="1">
      <c r="A61" s="32" t="str">
        <f t="shared" si="10"/>
        <v>21||||||||||||||||||||||| 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AA61" s="1" t="s">
        <v>68</v>
      </c>
      <c r="AB61" s="1">
        <v>53</v>
      </c>
      <c r="BB61" s="83">
        <f t="shared" si="0"/>
        <v>59</v>
      </c>
      <c r="BC61" s="33" t="s">
        <v>210</v>
      </c>
      <c r="BD61" s="33" t="s">
        <v>211</v>
      </c>
      <c r="BE61" s="33" t="s">
        <v>522</v>
      </c>
      <c r="BF61" s="33" t="s">
        <v>580</v>
      </c>
      <c r="BG61" s="33"/>
      <c r="BH61" s="33"/>
    </row>
    <row r="62" spans="1:60" ht="15" customHeight="1">
      <c r="A62" s="32" t="str">
        <f t="shared" si="10"/>
        <v>22||||||||||||||||||||||| 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AA62" s="1" t="s">
        <v>71</v>
      </c>
      <c r="AB62" s="1">
        <v>54</v>
      </c>
      <c r="BB62" s="83">
        <f t="shared" si="0"/>
        <v>60</v>
      </c>
      <c r="BC62" s="33" t="s">
        <v>212</v>
      </c>
      <c r="BD62" s="33" t="s">
        <v>213</v>
      </c>
      <c r="BE62" s="33" t="s">
        <v>514</v>
      </c>
      <c r="BF62" s="33" t="s">
        <v>581</v>
      </c>
      <c r="BG62" s="33"/>
      <c r="BH62" s="33"/>
    </row>
    <row r="63" spans="1:60" ht="15" customHeight="1">
      <c r="A63" s="32" t="str">
        <f t="shared" si="10"/>
        <v>23||||||||||||||||||||||| 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AA63" s="1" t="s">
        <v>74</v>
      </c>
      <c r="AB63" s="1">
        <v>55</v>
      </c>
      <c r="BB63" s="83">
        <f t="shared" si="0"/>
        <v>61</v>
      </c>
      <c r="BC63" s="33" t="s">
        <v>214</v>
      </c>
      <c r="BD63" s="33" t="s">
        <v>215</v>
      </c>
      <c r="BE63" s="33" t="s">
        <v>514</v>
      </c>
      <c r="BF63" s="33" t="s">
        <v>582</v>
      </c>
      <c r="BG63" s="33"/>
      <c r="BH63" s="33"/>
    </row>
    <row r="64" spans="1:60" ht="15" customHeight="1">
      <c r="A64" s="32" t="str">
        <f t="shared" si="10"/>
        <v>24||||||||||||||||||||||| 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AA64" s="1" t="s">
        <v>77</v>
      </c>
      <c r="AB64" s="1">
        <v>56</v>
      </c>
      <c r="BB64" s="83">
        <f t="shared" si="0"/>
        <v>62</v>
      </c>
      <c r="BC64" s="33" t="s">
        <v>216</v>
      </c>
      <c r="BD64" s="33" t="s">
        <v>217</v>
      </c>
      <c r="BE64" s="33" t="s">
        <v>514</v>
      </c>
      <c r="BF64" s="33" t="s">
        <v>583</v>
      </c>
      <c r="BG64" s="33"/>
      <c r="BH64" s="33"/>
    </row>
    <row r="65" spans="1:60" ht="15" customHeight="1">
      <c r="A65" s="32" t="str">
        <f t="shared" si="10"/>
        <v>25||||||||||||||||||||||| 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AA65" s="1" t="s">
        <v>80</v>
      </c>
      <c r="AB65" s="1">
        <v>57</v>
      </c>
      <c r="BB65" s="83">
        <f t="shared" si="0"/>
        <v>63</v>
      </c>
      <c r="BC65" s="33" t="s">
        <v>218</v>
      </c>
      <c r="BD65" s="33" t="s">
        <v>219</v>
      </c>
      <c r="BE65" s="33" t="s">
        <v>514</v>
      </c>
      <c r="BF65" s="33" t="s">
        <v>584</v>
      </c>
      <c r="BG65" s="33"/>
      <c r="BH65" s="33"/>
    </row>
    <row r="66" spans="1:60" ht="15" customHeight="1">
      <c r="A66" s="32" t="str">
        <f t="shared" si="10"/>
        <v>26||||||||||||||||||||||| 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AA66" s="1" t="s">
        <v>83</v>
      </c>
      <c r="AB66" s="1">
        <v>58</v>
      </c>
      <c r="BB66" s="83">
        <f t="shared" si="0"/>
        <v>64</v>
      </c>
      <c r="BC66" s="33" t="s">
        <v>220</v>
      </c>
      <c r="BD66" s="33" t="s">
        <v>221</v>
      </c>
      <c r="BE66" s="33" t="s">
        <v>505</v>
      </c>
      <c r="BF66" s="33" t="s">
        <v>585</v>
      </c>
      <c r="BG66" s="33"/>
      <c r="BH66" s="33"/>
    </row>
    <row r="67" spans="1:60" ht="15" customHeight="1">
      <c r="A67" s="32" t="str">
        <f t="shared" si="10"/>
        <v>27||||||||||||||||||||||| 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AA67" s="1" t="s">
        <v>86</v>
      </c>
      <c r="AB67" s="1">
        <v>59</v>
      </c>
      <c r="BB67" s="83">
        <f t="shared" si="0"/>
        <v>65</v>
      </c>
      <c r="BC67" s="33" t="s">
        <v>222</v>
      </c>
      <c r="BD67" s="33" t="s">
        <v>223</v>
      </c>
      <c r="BE67" s="33" t="s">
        <v>523</v>
      </c>
      <c r="BF67" s="33" t="s">
        <v>586</v>
      </c>
      <c r="BG67" s="33"/>
      <c r="BH67" s="33"/>
    </row>
    <row r="68" spans="1:60" ht="15" customHeight="1">
      <c r="A68" s="32" t="str">
        <f t="shared" si="10"/>
        <v>28|||||||||||||||||||||||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AA68" s="1" t="s">
        <v>89</v>
      </c>
      <c r="AB68" s="1">
        <v>60</v>
      </c>
      <c r="BB68" s="83">
        <f aca="true" t="shared" si="11" ref="BB68:BB131">VALUE(RIGHT(BC68,3))</f>
        <v>66</v>
      </c>
      <c r="BC68" s="33" t="s">
        <v>224</v>
      </c>
      <c r="BD68" s="33" t="s">
        <v>225</v>
      </c>
      <c r="BE68" s="33" t="s">
        <v>503</v>
      </c>
      <c r="BF68" s="33" t="s">
        <v>587</v>
      </c>
      <c r="BG68" s="33"/>
      <c r="BH68" s="33"/>
    </row>
    <row r="69" spans="1:60" ht="15" customHeight="1">
      <c r="A69" s="32" t="str">
        <f t="shared" si="10"/>
        <v>29||||||||||||||||||||||| 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BB69" s="83">
        <f t="shared" si="11"/>
        <v>67</v>
      </c>
      <c r="BC69" s="33" t="s">
        <v>226</v>
      </c>
      <c r="BD69" s="33" t="s">
        <v>227</v>
      </c>
      <c r="BE69" s="33" t="s">
        <v>524</v>
      </c>
      <c r="BF69" s="33" t="s">
        <v>553</v>
      </c>
      <c r="BG69" s="33"/>
      <c r="BH69" s="33"/>
    </row>
    <row r="70" spans="1:60" ht="15" customHeight="1">
      <c r="A70" s="32" t="str">
        <f t="shared" si="10"/>
        <v>30||||||||||||||||||||||| 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BB70" s="83">
        <f t="shared" si="11"/>
        <v>68</v>
      </c>
      <c r="BC70" s="33" t="s">
        <v>228</v>
      </c>
      <c r="BD70" s="33" t="s">
        <v>229</v>
      </c>
      <c r="BE70" s="33" t="s">
        <v>507</v>
      </c>
      <c r="BF70" s="33" t="s">
        <v>588</v>
      </c>
      <c r="BG70" s="33" t="s">
        <v>739</v>
      </c>
      <c r="BH70" s="33" t="s">
        <v>91</v>
      </c>
    </row>
    <row r="71" spans="1:60" ht="15" customHeight="1">
      <c r="A71" s="32" t="str">
        <f t="shared" si="10"/>
        <v>31||||||||||||||||||||||| 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BB71" s="83">
        <f t="shared" si="11"/>
        <v>69</v>
      </c>
      <c r="BC71" s="33" t="s">
        <v>230</v>
      </c>
      <c r="BD71" s="33" t="s">
        <v>231</v>
      </c>
      <c r="BE71" s="33" t="s">
        <v>525</v>
      </c>
      <c r="BF71" s="33" t="s">
        <v>589</v>
      </c>
      <c r="BG71" s="33"/>
      <c r="BH71" s="33"/>
    </row>
    <row r="72" spans="54:60" ht="15" customHeight="1">
      <c r="BB72" s="83">
        <f t="shared" si="11"/>
        <v>70</v>
      </c>
      <c r="BC72" s="33" t="s">
        <v>232</v>
      </c>
      <c r="BD72" s="33" t="s">
        <v>233</v>
      </c>
      <c r="BE72" s="33" t="s">
        <v>505</v>
      </c>
      <c r="BF72" s="33" t="s">
        <v>590</v>
      </c>
      <c r="BG72" s="33"/>
      <c r="BH72" s="33"/>
    </row>
    <row r="73" spans="1:60" ht="15" customHeight="1">
      <c r="A73" s="39" t="str">
        <f>CONCATENATE(A40,A41,A42,A43,A44,A45,A46,A47,A48,A49,A50,A51,A52,A53,A54,A55)</f>
        <v>|1/12/2020|14:12:52|Kjell Inge Malde|cvhelios@gmail.com|November|2017|001|Norway|Ref 75/900|P|1||||||||||||||||||||||| 2||||||||||||||||||||||| 3||||||||||||||||||||||| 4||||||||||||||||||||||| 5||||||||||||||||||||||| 6||||||||||||||||||||||| 7||||||||||||||||||||||| 8||||||||||||||||||||||| 9||||||||||||||||||||||| 10||||||||||||||||||||||| 11||||||||||||||||||||||| 12||||||||||||||||||||||| 13||||||||||||||||||||||| 14||||||||||||||||||||||| 15||||||||||||||||||||||| 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83">
        <f t="shared" si="11"/>
        <v>71</v>
      </c>
      <c r="BC73" s="33" t="s">
        <v>234</v>
      </c>
      <c r="BD73" s="33" t="s">
        <v>235</v>
      </c>
      <c r="BE73" s="33" t="s">
        <v>505</v>
      </c>
      <c r="BF73" s="33" t="s">
        <v>591</v>
      </c>
      <c r="BG73" s="33"/>
      <c r="BH73" s="33"/>
    </row>
    <row r="74" spans="1:60" ht="15" customHeight="1">
      <c r="A74" s="39" t="str">
        <f>CONCATENATE(A56,A57,A58,A59,A60,A61,A62,A63,A64,A65,A66,A67,A68,A69,A70,A71)</f>
        <v>16||||||||||||||||||||||| 17||||||||||||||||||||||| 18||||||||||||||||||||||| 19||||||||||||||||||||||| 20||||||||||||||||||||||| 21||||||||||||||||||||||| 22||||||||||||||||||||||| 23||||||||||||||||||||||| 24||||||||||||||||||||||| 25||||||||||||||||||||||| 26||||||||||||||||||||||| 27||||||||||||||||||||||| 28||||||||||||||||||||||| 29||||||||||||||||||||||| 30||||||||||||||||||||||| 31||||||||||||||||||||||| 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83">
        <f t="shared" si="11"/>
        <v>72</v>
      </c>
      <c r="BC74" s="33" t="s">
        <v>236</v>
      </c>
      <c r="BD74" s="33" t="s">
        <v>237</v>
      </c>
      <c r="BE74" s="33" t="s">
        <v>526</v>
      </c>
      <c r="BF74" s="33" t="s">
        <v>592</v>
      </c>
      <c r="BG74" s="33"/>
      <c r="BH74" s="33"/>
    </row>
    <row r="75" spans="1:60" ht="15" customHeight="1">
      <c r="A75" s="42" t="str">
        <f>CONCATENATE(A73,A74)</f>
        <v>|1/12/2020|14:12:52|Kjell Inge Malde|cvhelios@gmail.com|November|2017|001|Norway|Ref 75/900|P|1||||||||||||||||||||||| 2||||||||||||||||||||||| 3||||||||||||||||||||||| 4||||||||||||||||||||||| 5||||||||||||||||||||||| 6||||||||||||||||||||||| 7||||||||||||||||||||||| 8||||||||||||||||||||||| 9||||||||||||||||||||||| 10||||||||||||||||||||||| 11||||||||||||||||||||||| 12||||||||||||||||||||||| 13||||||||||||||||||||||| 14||||||||||||||||||||||| 15||||||||||||||||||||||| 16||||||||||||||||||||||| 17||||||||||||||||||||||| 18||||||||||||||||||||||| 19||||||||||||||||||||||| 20||||||||||||||||||||||| 21||||||||||||||||||||||| 22||||||||||||||||||||||| 23||||||||||||||||||||||| 24||||||||||||||||||||||| 25||||||||||||||||||||||| 26||||||||||||||||||||||| 27||||||||||||||||||||||| 28||||||||||||||||||||||| 29||||||||||||||||||||||| 30||||||||||||||||||||||| 31||||||||||||||||||||||| 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83">
        <f t="shared" si="11"/>
        <v>73</v>
      </c>
      <c r="BC75" s="33" t="s">
        <v>238</v>
      </c>
      <c r="BD75" s="33" t="s">
        <v>239</v>
      </c>
      <c r="BE75" s="33" t="s">
        <v>507</v>
      </c>
      <c r="BF75" s="33" t="s">
        <v>553</v>
      </c>
      <c r="BG75" s="33"/>
      <c r="BH75" s="33"/>
    </row>
    <row r="76" spans="54:60" ht="15" customHeight="1">
      <c r="BB76" s="83">
        <f t="shared" si="11"/>
        <v>74</v>
      </c>
      <c r="BC76" s="33" t="s">
        <v>240</v>
      </c>
      <c r="BD76" s="33" t="s">
        <v>241</v>
      </c>
      <c r="BE76" s="33" t="s">
        <v>527</v>
      </c>
      <c r="BF76" s="33" t="s">
        <v>593</v>
      </c>
      <c r="BG76" s="33"/>
      <c r="BH76" s="33"/>
    </row>
    <row r="77" spans="1:60" ht="15" customHeight="1">
      <c r="A77" t="str">
        <f>CONCATENATE(A41,A42,A43,A44,A45,A46,A47,A48,A49,A50,A51,A52,A53,A54,A55)</f>
        <v>1||||||||||||||||||||||| 2||||||||||||||||||||||| 3||||||||||||||||||||||| 4||||||||||||||||||||||| 5||||||||||||||||||||||| 6||||||||||||||||||||||| 7||||||||||||||||||||||| 8||||||||||||||||||||||| 9||||||||||||||||||||||| 10||||||||||||||||||||||| 11||||||||||||||||||||||| 12||||||||||||||||||||||| 13||||||||||||||||||||||| 14||||||||||||||||||||||| 15||||||||||||||||||||||| </v>
      </c>
      <c r="BB77" s="83">
        <f t="shared" si="11"/>
        <v>75</v>
      </c>
      <c r="BC77" s="33" t="s">
        <v>242</v>
      </c>
      <c r="BD77" s="33" t="s">
        <v>243</v>
      </c>
      <c r="BE77" s="33" t="s">
        <v>510</v>
      </c>
      <c r="BF77" s="33" t="s">
        <v>594</v>
      </c>
      <c r="BG77" s="33"/>
      <c r="BH77" s="33"/>
    </row>
    <row r="78" spans="1:60" ht="15" customHeight="1">
      <c r="A78" t="str">
        <f>CONCATENATE(A56,A57,A58,A59,A60,A61,A62,A63,A64,A65,A66,A67,A68,A69,A70,A71)</f>
        <v>16||||||||||||||||||||||| 17||||||||||||||||||||||| 18||||||||||||||||||||||| 19||||||||||||||||||||||| 20||||||||||||||||||||||| 21||||||||||||||||||||||| 22||||||||||||||||||||||| 23||||||||||||||||||||||| 24||||||||||||||||||||||| 25||||||||||||||||||||||| 26||||||||||||||||||||||| 27||||||||||||||||||||||| 28||||||||||||||||||||||| 29||||||||||||||||||||||| 30||||||||||||||||||||||| 31||||||||||||||||||||||| </v>
      </c>
      <c r="BB78" s="83">
        <f t="shared" si="11"/>
        <v>76</v>
      </c>
      <c r="BC78" s="33" t="s">
        <v>244</v>
      </c>
      <c r="BD78" s="33" t="s">
        <v>245</v>
      </c>
      <c r="BE78" s="33" t="s">
        <v>510</v>
      </c>
      <c r="BF78" s="33" t="s">
        <v>595</v>
      </c>
      <c r="BG78" s="33"/>
      <c r="BH78" s="33"/>
    </row>
    <row r="79" spans="1:60" ht="15" customHeight="1">
      <c r="A79" s="78" t="str">
        <f>CONCATENATE(A77,A78)</f>
        <v>1||||||||||||||||||||||| 2||||||||||||||||||||||| 3||||||||||||||||||||||| 4||||||||||||||||||||||| 5||||||||||||||||||||||| 6||||||||||||||||||||||| 7||||||||||||||||||||||| 8||||||||||||||||||||||| 9||||||||||||||||||||||| 10||||||||||||||||||||||| 11||||||||||||||||||||||| 12||||||||||||||||||||||| 13||||||||||||||||||||||| 14||||||||||||||||||||||| 15||||||||||||||||||||||| 16||||||||||||||||||||||| 17||||||||||||||||||||||| 18||||||||||||||||||||||| 19||||||||||||||||||||||| 20||||||||||||||||||||||| 21||||||||||||||||||||||| 22||||||||||||||||||||||| 23||||||||||||||||||||||| 24||||||||||||||||||||||| 25||||||||||||||||||||||| 26||||||||||||||||||||||| 27||||||||||||||||||||||| 28||||||||||||||||||||||| 29||||||||||||||||||||||| 30||||||||||||||||||||||| 31||||||||||||||||||||||| </v>
      </c>
      <c r="BB79" s="83">
        <f t="shared" si="11"/>
        <v>77</v>
      </c>
      <c r="BC79" s="33" t="s">
        <v>246</v>
      </c>
      <c r="BD79" s="33" t="s">
        <v>247</v>
      </c>
      <c r="BE79" s="33" t="s">
        <v>518</v>
      </c>
      <c r="BF79" s="33" t="s">
        <v>596</v>
      </c>
      <c r="BG79" s="33" t="s">
        <v>741</v>
      </c>
      <c r="BH79" s="33" t="s">
        <v>91</v>
      </c>
    </row>
    <row r="80" spans="54:60" ht="15" customHeight="1">
      <c r="BB80" s="83">
        <f t="shared" si="11"/>
        <v>78</v>
      </c>
      <c r="BC80" s="33" t="s">
        <v>248</v>
      </c>
      <c r="BD80" s="33" t="s">
        <v>249</v>
      </c>
      <c r="BE80" s="33" t="s">
        <v>510</v>
      </c>
      <c r="BF80" s="33" t="s">
        <v>553</v>
      </c>
      <c r="BG80" s="33"/>
      <c r="BH80" s="33"/>
    </row>
    <row r="81" spans="54:60" ht="15" customHeight="1">
      <c r="BB81" s="83">
        <f t="shared" si="11"/>
        <v>79</v>
      </c>
      <c r="BC81" s="33" t="s">
        <v>250</v>
      </c>
      <c r="BD81" s="33" t="s">
        <v>251</v>
      </c>
      <c r="BE81" s="33" t="s">
        <v>507</v>
      </c>
      <c r="BF81" s="33" t="s">
        <v>553</v>
      </c>
      <c r="BG81" s="33"/>
      <c r="BH81" s="33"/>
    </row>
    <row r="82" spans="54:60" ht="15" customHeight="1">
      <c r="BB82" s="83">
        <f t="shared" si="11"/>
        <v>80</v>
      </c>
      <c r="BC82" s="33" t="s">
        <v>252</v>
      </c>
      <c r="BD82" s="33" t="s">
        <v>253</v>
      </c>
      <c r="BE82" s="33" t="s">
        <v>506</v>
      </c>
      <c r="BF82" s="33" t="s">
        <v>597</v>
      </c>
      <c r="BG82" s="33" t="s">
        <v>738</v>
      </c>
      <c r="BH82" s="33" t="s">
        <v>91</v>
      </c>
    </row>
    <row r="83" spans="54:60" ht="15" customHeight="1">
      <c r="BB83" s="83">
        <f t="shared" si="11"/>
        <v>81</v>
      </c>
      <c r="BC83" s="33" t="s">
        <v>254</v>
      </c>
      <c r="BD83" s="33" t="s">
        <v>255</v>
      </c>
      <c r="BE83" s="33" t="s">
        <v>505</v>
      </c>
      <c r="BF83" s="33" t="s">
        <v>598</v>
      </c>
      <c r="BG83" s="33"/>
      <c r="BH83" s="33"/>
    </row>
    <row r="84" spans="54:60" ht="15" customHeight="1">
      <c r="BB84" s="83">
        <f t="shared" si="11"/>
        <v>82</v>
      </c>
      <c r="BC84" s="33" t="s">
        <v>256</v>
      </c>
      <c r="BD84" s="33" t="s">
        <v>257</v>
      </c>
      <c r="BE84" s="33" t="s">
        <v>515</v>
      </c>
      <c r="BF84" s="33" t="s">
        <v>599</v>
      </c>
      <c r="BG84" s="33"/>
      <c r="BH84" s="33" t="s">
        <v>91</v>
      </c>
    </row>
    <row r="85" spans="54:60" ht="15" customHeight="1">
      <c r="BB85" s="83">
        <f t="shared" si="11"/>
        <v>83</v>
      </c>
      <c r="BC85" s="33" t="s">
        <v>258</v>
      </c>
      <c r="BD85" s="33" t="s">
        <v>259</v>
      </c>
      <c r="BE85" s="33" t="s">
        <v>518</v>
      </c>
      <c r="BF85" s="33" t="s">
        <v>600</v>
      </c>
      <c r="BG85" s="33"/>
      <c r="BH85" s="33"/>
    </row>
    <row r="86" spans="54:60" ht="15" customHeight="1">
      <c r="BB86" s="83">
        <f t="shared" si="11"/>
        <v>84</v>
      </c>
      <c r="BC86" s="33" t="s">
        <v>260</v>
      </c>
      <c r="BD86" s="33" t="s">
        <v>261</v>
      </c>
      <c r="BE86" s="33" t="s">
        <v>514</v>
      </c>
      <c r="BF86" s="33" t="s">
        <v>601</v>
      </c>
      <c r="BG86" s="33"/>
      <c r="BH86" s="33"/>
    </row>
    <row r="87" spans="54:60" ht="15" customHeight="1">
      <c r="BB87" s="83">
        <f t="shared" si="11"/>
        <v>85</v>
      </c>
      <c r="BC87" s="33" t="s">
        <v>262</v>
      </c>
      <c r="BD87" s="33" t="s">
        <v>263</v>
      </c>
      <c r="BE87" s="33" t="s">
        <v>505</v>
      </c>
      <c r="BF87" s="33" t="s">
        <v>553</v>
      </c>
      <c r="BG87" s="33"/>
      <c r="BH87" s="33"/>
    </row>
    <row r="88" spans="54:60" ht="15" customHeight="1">
      <c r="BB88" s="83">
        <f t="shared" si="11"/>
        <v>86</v>
      </c>
      <c r="BC88" s="33" t="s">
        <v>264</v>
      </c>
      <c r="BD88" s="33" t="s">
        <v>265</v>
      </c>
      <c r="BE88" s="33" t="s">
        <v>515</v>
      </c>
      <c r="BF88" s="33" t="s">
        <v>602</v>
      </c>
      <c r="BG88" s="33"/>
      <c r="BH88" s="33"/>
    </row>
    <row r="89" spans="54:60" ht="15" customHeight="1">
      <c r="BB89" s="83">
        <f t="shared" si="11"/>
        <v>87</v>
      </c>
      <c r="BC89" s="33" t="s">
        <v>266</v>
      </c>
      <c r="BD89" s="33" t="s">
        <v>267</v>
      </c>
      <c r="BE89" s="33" t="s">
        <v>528</v>
      </c>
      <c r="BF89" s="33" t="s">
        <v>603</v>
      </c>
      <c r="BG89" s="33"/>
      <c r="BH89" s="33"/>
    </row>
    <row r="90" spans="54:60" ht="15" customHeight="1">
      <c r="BB90" s="83">
        <f t="shared" si="11"/>
        <v>88</v>
      </c>
      <c r="BC90" s="33" t="s">
        <v>268</v>
      </c>
      <c r="BD90" s="33" t="s">
        <v>269</v>
      </c>
      <c r="BE90" s="33" t="s">
        <v>518</v>
      </c>
      <c r="BF90" s="33" t="s">
        <v>604</v>
      </c>
      <c r="BG90" s="33"/>
      <c r="BH90" s="33"/>
    </row>
    <row r="91" spans="54:60" ht="15" customHeight="1">
      <c r="BB91" s="83">
        <f t="shared" si="11"/>
        <v>89</v>
      </c>
      <c r="BC91" s="33" t="s">
        <v>270</v>
      </c>
      <c r="BD91" s="33" t="s">
        <v>271</v>
      </c>
      <c r="BE91" s="33" t="s">
        <v>515</v>
      </c>
      <c r="BF91" s="33" t="s">
        <v>605</v>
      </c>
      <c r="BG91" s="33" t="s">
        <v>553</v>
      </c>
      <c r="BH91" s="33" t="s">
        <v>553</v>
      </c>
    </row>
    <row r="92" spans="54:60" ht="15" customHeight="1">
      <c r="BB92" s="83">
        <f t="shared" si="11"/>
        <v>90</v>
      </c>
      <c r="BC92" s="33" t="s">
        <v>272</v>
      </c>
      <c r="BD92" s="33" t="s">
        <v>273</v>
      </c>
      <c r="BE92" s="33" t="s">
        <v>529</v>
      </c>
      <c r="BF92" s="33" t="s">
        <v>606</v>
      </c>
      <c r="BG92" s="33" t="s">
        <v>553</v>
      </c>
      <c r="BH92" s="33" t="s">
        <v>553</v>
      </c>
    </row>
    <row r="93" spans="54:60" ht="15" customHeight="1">
      <c r="BB93" s="83">
        <f t="shared" si="11"/>
        <v>91</v>
      </c>
      <c r="BC93" s="33" t="s">
        <v>274</v>
      </c>
      <c r="BD93" s="33" t="s">
        <v>275</v>
      </c>
      <c r="BE93" s="33" t="s">
        <v>515</v>
      </c>
      <c r="BF93" s="33" t="s">
        <v>607</v>
      </c>
      <c r="BG93" s="33" t="s">
        <v>553</v>
      </c>
      <c r="BH93" s="33" t="s">
        <v>553</v>
      </c>
    </row>
    <row r="94" spans="54:60" ht="15" customHeight="1">
      <c r="BB94" s="83">
        <f t="shared" si="11"/>
        <v>92</v>
      </c>
      <c r="BC94" s="33" t="s">
        <v>276</v>
      </c>
      <c r="BD94" s="33" t="s">
        <v>277</v>
      </c>
      <c r="BE94" s="33" t="s">
        <v>514</v>
      </c>
      <c r="BF94" s="33" t="s">
        <v>608</v>
      </c>
      <c r="BG94" s="33" t="s">
        <v>553</v>
      </c>
      <c r="BH94" s="33" t="s">
        <v>553</v>
      </c>
    </row>
    <row r="95" spans="54:60" ht="15" customHeight="1">
      <c r="BB95" s="83">
        <f t="shared" si="11"/>
        <v>93</v>
      </c>
      <c r="BC95" s="33" t="s">
        <v>278</v>
      </c>
      <c r="BD95" s="33" t="s">
        <v>279</v>
      </c>
      <c r="BE95" s="33" t="s">
        <v>514</v>
      </c>
      <c r="BF95" s="33" t="s">
        <v>609</v>
      </c>
      <c r="BG95" s="33" t="s">
        <v>744</v>
      </c>
      <c r="BH95" s="33" t="s">
        <v>91</v>
      </c>
    </row>
    <row r="96" spans="54:60" ht="15" customHeight="1">
      <c r="BB96" s="83">
        <f t="shared" si="11"/>
        <v>94</v>
      </c>
      <c r="BC96" s="33" t="s">
        <v>280</v>
      </c>
      <c r="BD96" s="33" t="s">
        <v>281</v>
      </c>
      <c r="BE96" s="33" t="s">
        <v>503</v>
      </c>
      <c r="BF96" s="33" t="s">
        <v>610</v>
      </c>
      <c r="BG96" s="33" t="s">
        <v>745</v>
      </c>
      <c r="BH96" s="33" t="s">
        <v>91</v>
      </c>
    </row>
    <row r="97" spans="54:60" ht="15" customHeight="1">
      <c r="BB97" s="83">
        <f t="shared" si="11"/>
        <v>95</v>
      </c>
      <c r="BC97" s="33" t="s">
        <v>282</v>
      </c>
      <c r="BD97" s="33" t="s">
        <v>283</v>
      </c>
      <c r="BE97" s="33" t="s">
        <v>503</v>
      </c>
      <c r="BF97" s="33" t="s">
        <v>611</v>
      </c>
      <c r="BG97" s="33" t="s">
        <v>746</v>
      </c>
      <c r="BH97" s="33" t="s">
        <v>91</v>
      </c>
    </row>
    <row r="98" spans="54:60" ht="15" customHeight="1">
      <c r="BB98" s="83">
        <f t="shared" si="11"/>
        <v>96</v>
      </c>
      <c r="BC98" s="33" t="s">
        <v>284</v>
      </c>
      <c r="BD98" s="33" t="s">
        <v>285</v>
      </c>
      <c r="BE98" s="33" t="s">
        <v>514</v>
      </c>
      <c r="BF98" s="33" t="s">
        <v>612</v>
      </c>
      <c r="BG98" s="33" t="s">
        <v>747</v>
      </c>
      <c r="BH98" s="33" t="s">
        <v>91</v>
      </c>
    </row>
    <row r="99" spans="54:60" ht="15" customHeight="1">
      <c r="BB99" s="83">
        <f t="shared" si="11"/>
        <v>97</v>
      </c>
      <c r="BC99" s="33" t="s">
        <v>286</v>
      </c>
      <c r="BD99" s="33" t="s">
        <v>287</v>
      </c>
      <c r="BE99" s="33" t="s">
        <v>514</v>
      </c>
      <c r="BF99" s="33" t="s">
        <v>613</v>
      </c>
      <c r="BG99" s="33" t="s">
        <v>748</v>
      </c>
      <c r="BH99" s="33" t="s">
        <v>91</v>
      </c>
    </row>
    <row r="100" spans="54:60" ht="15" customHeight="1">
      <c r="BB100" s="83">
        <f t="shared" si="11"/>
        <v>98</v>
      </c>
      <c r="BC100" s="33" t="s">
        <v>288</v>
      </c>
      <c r="BD100" s="33" t="s">
        <v>289</v>
      </c>
      <c r="BE100" s="33" t="s">
        <v>514</v>
      </c>
      <c r="BF100" s="33" t="s">
        <v>614</v>
      </c>
      <c r="BG100" s="33" t="s">
        <v>749</v>
      </c>
      <c r="BH100" s="33" t="s">
        <v>91</v>
      </c>
    </row>
    <row r="101" spans="54:60" ht="15" customHeight="1">
      <c r="BB101" s="83">
        <f t="shared" si="11"/>
        <v>99</v>
      </c>
      <c r="BC101" s="33" t="s">
        <v>290</v>
      </c>
      <c r="BD101" s="33" t="s">
        <v>291</v>
      </c>
      <c r="BE101" s="33" t="s">
        <v>514</v>
      </c>
      <c r="BF101" s="33" t="s">
        <v>615</v>
      </c>
      <c r="BG101" s="33" t="s">
        <v>750</v>
      </c>
      <c r="BH101" s="33" t="s">
        <v>91</v>
      </c>
    </row>
    <row r="102" spans="54:60" ht="15" customHeight="1">
      <c r="BB102" s="83">
        <f t="shared" si="11"/>
        <v>100</v>
      </c>
      <c r="BC102" s="33" t="s">
        <v>292</v>
      </c>
      <c r="BD102" s="33" t="s">
        <v>293</v>
      </c>
      <c r="BE102" s="33" t="s">
        <v>530</v>
      </c>
      <c r="BF102" s="33" t="s">
        <v>616</v>
      </c>
      <c r="BG102" s="33" t="s">
        <v>751</v>
      </c>
      <c r="BH102" s="33" t="s">
        <v>717</v>
      </c>
    </row>
    <row r="103" spans="54:60" ht="15" customHeight="1">
      <c r="BB103" s="83">
        <f t="shared" si="11"/>
        <v>101</v>
      </c>
      <c r="BC103" s="33" t="s">
        <v>294</v>
      </c>
      <c r="BD103" s="33" t="s">
        <v>295</v>
      </c>
      <c r="BE103" s="33" t="s">
        <v>514</v>
      </c>
      <c r="BF103" s="33" t="s">
        <v>617</v>
      </c>
      <c r="BG103" s="33" t="s">
        <v>752</v>
      </c>
      <c r="BH103" s="33" t="s">
        <v>91</v>
      </c>
    </row>
    <row r="104" spans="54:60" ht="15" customHeight="1">
      <c r="BB104" s="83">
        <f t="shared" si="11"/>
        <v>102</v>
      </c>
      <c r="BC104" s="33" t="s">
        <v>296</v>
      </c>
      <c r="BD104" s="33" t="s">
        <v>297</v>
      </c>
      <c r="BE104" s="33" t="s">
        <v>519</v>
      </c>
      <c r="BF104" s="33" t="s">
        <v>618</v>
      </c>
      <c r="BG104" s="33" t="s">
        <v>753</v>
      </c>
      <c r="BH104" s="33" t="s">
        <v>91</v>
      </c>
    </row>
    <row r="105" spans="54:60" ht="15" customHeight="1">
      <c r="BB105" s="83">
        <f t="shared" si="11"/>
        <v>103</v>
      </c>
      <c r="BC105" s="33" t="s">
        <v>298</v>
      </c>
      <c r="BD105" s="33" t="s">
        <v>299</v>
      </c>
      <c r="BE105" s="33" t="s">
        <v>506</v>
      </c>
      <c r="BF105" s="33" t="s">
        <v>619</v>
      </c>
      <c r="BG105" s="33" t="s">
        <v>754</v>
      </c>
      <c r="BH105" s="33" t="s">
        <v>91</v>
      </c>
    </row>
    <row r="106" spans="54:60" ht="15" customHeight="1">
      <c r="BB106" s="83">
        <f t="shared" si="11"/>
        <v>104</v>
      </c>
      <c r="BC106" s="33" t="s">
        <v>300</v>
      </c>
      <c r="BD106" s="33" t="s">
        <v>301</v>
      </c>
      <c r="BE106" s="33" t="s">
        <v>506</v>
      </c>
      <c r="BF106" s="33" t="s">
        <v>620</v>
      </c>
      <c r="BG106" s="33" t="s">
        <v>755</v>
      </c>
      <c r="BH106" s="33" t="s">
        <v>91</v>
      </c>
    </row>
    <row r="107" spans="54:60" ht="15" customHeight="1">
      <c r="BB107" s="83">
        <f t="shared" si="11"/>
        <v>105</v>
      </c>
      <c r="BC107" s="33" t="s">
        <v>302</v>
      </c>
      <c r="BD107" s="33" t="s">
        <v>303</v>
      </c>
      <c r="BE107" s="33" t="s">
        <v>531</v>
      </c>
      <c r="BF107" s="33" t="s">
        <v>621</v>
      </c>
      <c r="BG107" s="33" t="s">
        <v>756</v>
      </c>
      <c r="BH107" s="33" t="s">
        <v>91</v>
      </c>
    </row>
    <row r="108" spans="54:60" ht="15" customHeight="1">
      <c r="BB108" s="83">
        <f t="shared" si="11"/>
        <v>106</v>
      </c>
      <c r="BC108" s="33" t="s">
        <v>304</v>
      </c>
      <c r="BD108" s="33" t="s">
        <v>305</v>
      </c>
      <c r="BE108" s="33" t="s">
        <v>506</v>
      </c>
      <c r="BF108" s="33" t="s">
        <v>622</v>
      </c>
      <c r="BG108" s="33" t="s">
        <v>553</v>
      </c>
      <c r="BH108" s="33" t="s">
        <v>91</v>
      </c>
    </row>
    <row r="109" spans="54:60" ht="15" customHeight="1">
      <c r="BB109" s="83">
        <f t="shared" si="11"/>
        <v>107</v>
      </c>
      <c r="BC109" s="33" t="s">
        <v>306</v>
      </c>
      <c r="BD109" s="33" t="s">
        <v>307</v>
      </c>
      <c r="BE109" s="33" t="s">
        <v>522</v>
      </c>
      <c r="BF109" s="33" t="s">
        <v>623</v>
      </c>
      <c r="BG109" s="33" t="s">
        <v>757</v>
      </c>
      <c r="BH109" s="33" t="s">
        <v>553</v>
      </c>
    </row>
    <row r="110" spans="54:60" ht="15" customHeight="1">
      <c r="BB110" s="83">
        <f t="shared" si="11"/>
        <v>108</v>
      </c>
      <c r="BC110" s="33" t="s">
        <v>308</v>
      </c>
      <c r="BD110" s="33" t="s">
        <v>309</v>
      </c>
      <c r="BE110" s="33" t="s">
        <v>505</v>
      </c>
      <c r="BF110" s="33" t="s">
        <v>624</v>
      </c>
      <c r="BG110" s="33" t="s">
        <v>553</v>
      </c>
      <c r="BH110" s="33" t="s">
        <v>553</v>
      </c>
    </row>
    <row r="111" spans="54:60" ht="15" customHeight="1">
      <c r="BB111" s="83">
        <f t="shared" si="11"/>
        <v>109</v>
      </c>
      <c r="BC111" s="33" t="s">
        <v>310</v>
      </c>
      <c r="BD111" s="33" t="s">
        <v>311</v>
      </c>
      <c r="BE111" s="33" t="s">
        <v>503</v>
      </c>
      <c r="BF111" s="33" t="s">
        <v>625</v>
      </c>
      <c r="BG111" s="33" t="s">
        <v>553</v>
      </c>
      <c r="BH111" s="33" t="s">
        <v>553</v>
      </c>
    </row>
    <row r="112" spans="54:60" ht="15" customHeight="1">
      <c r="BB112" s="83">
        <f t="shared" si="11"/>
        <v>110</v>
      </c>
      <c r="BC112" s="33" t="s">
        <v>312</v>
      </c>
      <c r="BD112" s="33" t="s">
        <v>313</v>
      </c>
      <c r="BE112" s="33" t="s">
        <v>505</v>
      </c>
      <c r="BF112" s="33" t="s">
        <v>626</v>
      </c>
      <c r="BG112" s="33" t="s">
        <v>758</v>
      </c>
      <c r="BH112" s="33" t="s">
        <v>717</v>
      </c>
    </row>
    <row r="113" spans="54:60" ht="15" customHeight="1">
      <c r="BB113" s="83">
        <f t="shared" si="11"/>
        <v>111</v>
      </c>
      <c r="BC113" s="33" t="s">
        <v>314</v>
      </c>
      <c r="BD113" s="33" t="s">
        <v>315</v>
      </c>
      <c r="BE113" s="33" t="s">
        <v>532</v>
      </c>
      <c r="BF113" s="33" t="s">
        <v>627</v>
      </c>
      <c r="BG113" s="33" t="s">
        <v>553</v>
      </c>
      <c r="BH113" s="33" t="s">
        <v>717</v>
      </c>
    </row>
    <row r="114" spans="54:60" ht="15" customHeight="1">
      <c r="BB114" s="83">
        <f t="shared" si="11"/>
        <v>112</v>
      </c>
      <c r="BC114" s="33" t="s">
        <v>316</v>
      </c>
      <c r="BD114" s="33" t="s">
        <v>317</v>
      </c>
      <c r="BE114" s="33" t="s">
        <v>533</v>
      </c>
      <c r="BF114" s="33" t="s">
        <v>628</v>
      </c>
      <c r="BG114" s="33" t="s">
        <v>553</v>
      </c>
      <c r="BH114" s="33" t="s">
        <v>717</v>
      </c>
    </row>
    <row r="115" spans="54:60" ht="15" customHeight="1">
      <c r="BB115" s="83">
        <f t="shared" si="11"/>
        <v>113</v>
      </c>
      <c r="BC115" s="33" t="s">
        <v>318</v>
      </c>
      <c r="BD115" s="33" t="s">
        <v>319</v>
      </c>
      <c r="BE115" s="33" t="s">
        <v>514</v>
      </c>
      <c r="BF115" s="33" t="s">
        <v>629</v>
      </c>
      <c r="BG115" s="33" t="s">
        <v>553</v>
      </c>
      <c r="BH115" s="33" t="s">
        <v>717</v>
      </c>
    </row>
    <row r="116" spans="54:60" ht="15" customHeight="1">
      <c r="BB116" s="83">
        <f t="shared" si="11"/>
        <v>114</v>
      </c>
      <c r="BC116" s="33" t="s">
        <v>320</v>
      </c>
      <c r="BD116" s="33" t="s">
        <v>321</v>
      </c>
      <c r="BE116" s="33" t="s">
        <v>514</v>
      </c>
      <c r="BF116" s="33" t="s">
        <v>630</v>
      </c>
      <c r="BG116" s="33"/>
      <c r="BH116" s="33" t="s">
        <v>91</v>
      </c>
    </row>
    <row r="117" spans="54:60" ht="15" customHeight="1">
      <c r="BB117" s="83">
        <f t="shared" si="11"/>
        <v>115</v>
      </c>
      <c r="BC117" s="33" t="s">
        <v>322</v>
      </c>
      <c r="BD117" s="33" t="s">
        <v>323</v>
      </c>
      <c r="BE117" s="33" t="s">
        <v>534</v>
      </c>
      <c r="BF117" s="33" t="s">
        <v>631</v>
      </c>
      <c r="BG117" s="33" t="s">
        <v>759</v>
      </c>
      <c r="BH117" s="33" t="s">
        <v>553</v>
      </c>
    </row>
    <row r="118" spans="54:60" ht="15" customHeight="1">
      <c r="BB118" s="83">
        <f t="shared" si="11"/>
        <v>116</v>
      </c>
      <c r="BC118" s="33" t="s">
        <v>324</v>
      </c>
      <c r="BD118" s="33" t="s">
        <v>325</v>
      </c>
      <c r="BE118" s="33" t="s">
        <v>503</v>
      </c>
      <c r="BF118" s="33" t="s">
        <v>632</v>
      </c>
      <c r="BG118" s="33" t="s">
        <v>760</v>
      </c>
      <c r="BH118" s="33" t="s">
        <v>91</v>
      </c>
    </row>
    <row r="119" spans="54:60" ht="15" customHeight="1">
      <c r="BB119" s="83">
        <f t="shared" si="11"/>
        <v>117</v>
      </c>
      <c r="BC119" s="33" t="s">
        <v>326</v>
      </c>
      <c r="BD119" s="33" t="s">
        <v>327</v>
      </c>
      <c r="BE119" s="33" t="s">
        <v>535</v>
      </c>
      <c r="BF119" s="33" t="s">
        <v>633</v>
      </c>
      <c r="BG119" s="33" t="s">
        <v>761</v>
      </c>
      <c r="BH119" s="33" t="s">
        <v>553</v>
      </c>
    </row>
    <row r="120" spans="54:60" ht="15" customHeight="1">
      <c r="BB120" s="83">
        <f t="shared" si="11"/>
        <v>118</v>
      </c>
      <c r="BC120" s="33" t="s">
        <v>328</v>
      </c>
      <c r="BD120" s="33" t="s">
        <v>329</v>
      </c>
      <c r="BE120" s="33" t="s">
        <v>536</v>
      </c>
      <c r="BF120" s="33" t="s">
        <v>634</v>
      </c>
      <c r="BG120" s="33" t="s">
        <v>762</v>
      </c>
      <c r="BH120" s="33" t="s">
        <v>553</v>
      </c>
    </row>
    <row r="121" spans="54:60" ht="15" customHeight="1">
      <c r="BB121" s="83">
        <f t="shared" si="11"/>
        <v>119</v>
      </c>
      <c r="BC121" s="33" t="s">
        <v>330</v>
      </c>
      <c r="BD121" s="33" t="s">
        <v>331</v>
      </c>
      <c r="BE121" s="33" t="s">
        <v>537</v>
      </c>
      <c r="BF121" s="33" t="s">
        <v>635</v>
      </c>
      <c r="BG121" s="33" t="s">
        <v>763</v>
      </c>
      <c r="BH121" s="33" t="s">
        <v>553</v>
      </c>
    </row>
    <row r="122" spans="54:60" ht="15" customHeight="1">
      <c r="BB122" s="83">
        <f t="shared" si="11"/>
        <v>120</v>
      </c>
      <c r="BC122" s="33" t="s">
        <v>332</v>
      </c>
      <c r="BD122" s="33" t="s">
        <v>333</v>
      </c>
      <c r="BE122" s="33" t="s">
        <v>536</v>
      </c>
      <c r="BF122" s="33" t="s">
        <v>636</v>
      </c>
      <c r="BG122" s="33" t="s">
        <v>764</v>
      </c>
      <c r="BH122" s="33" t="s">
        <v>91</v>
      </c>
    </row>
    <row r="123" spans="54:60" ht="15" customHeight="1">
      <c r="BB123" s="83">
        <f t="shared" si="11"/>
        <v>121</v>
      </c>
      <c r="BC123" s="33" t="s">
        <v>334</v>
      </c>
      <c r="BD123" s="33" t="s">
        <v>335</v>
      </c>
      <c r="BE123" s="33" t="s">
        <v>514</v>
      </c>
      <c r="BF123" s="33" t="s">
        <v>637</v>
      </c>
      <c r="BG123" s="33" t="s">
        <v>765</v>
      </c>
      <c r="BH123" s="33" t="s">
        <v>553</v>
      </c>
    </row>
    <row r="124" spans="54:60" ht="15" customHeight="1">
      <c r="BB124" s="83">
        <f t="shared" si="11"/>
        <v>122</v>
      </c>
      <c r="BC124" s="33" t="s">
        <v>336</v>
      </c>
      <c r="BD124" s="33" t="s">
        <v>337</v>
      </c>
      <c r="BE124" s="33" t="s">
        <v>538</v>
      </c>
      <c r="BF124" s="33" t="s">
        <v>638</v>
      </c>
      <c r="BG124" s="33" t="s">
        <v>766</v>
      </c>
      <c r="BH124" s="33" t="s">
        <v>717</v>
      </c>
    </row>
    <row r="125" spans="54:60" ht="15" customHeight="1">
      <c r="BB125" s="83">
        <f t="shared" si="11"/>
        <v>123</v>
      </c>
      <c r="BC125" s="33" t="s">
        <v>338</v>
      </c>
      <c r="BD125" s="33" t="s">
        <v>137</v>
      </c>
      <c r="BE125" s="33" t="s">
        <v>505</v>
      </c>
      <c r="BF125" s="33" t="s">
        <v>559</v>
      </c>
      <c r="BG125" s="33" t="s">
        <v>767</v>
      </c>
      <c r="BH125" s="33" t="s">
        <v>91</v>
      </c>
    </row>
    <row r="126" spans="54:60" ht="15" customHeight="1">
      <c r="BB126" s="83">
        <f t="shared" si="11"/>
        <v>124</v>
      </c>
      <c r="BC126" s="33" t="s">
        <v>339</v>
      </c>
      <c r="BD126" s="33" t="s">
        <v>340</v>
      </c>
      <c r="BE126" s="33" t="s">
        <v>539</v>
      </c>
      <c r="BF126" s="33" t="s">
        <v>639</v>
      </c>
      <c r="BG126" s="33" t="s">
        <v>768</v>
      </c>
      <c r="BH126" s="33" t="s">
        <v>91</v>
      </c>
    </row>
    <row r="127" spans="54:60" ht="15" customHeight="1">
      <c r="BB127" s="83">
        <f t="shared" si="11"/>
        <v>125</v>
      </c>
      <c r="BC127" s="33" t="s">
        <v>341</v>
      </c>
      <c r="BD127" s="33" t="s">
        <v>219</v>
      </c>
      <c r="BE127" s="33" t="s">
        <v>514</v>
      </c>
      <c r="BF127" s="33" t="s">
        <v>640</v>
      </c>
      <c r="BG127" s="33" t="s">
        <v>769</v>
      </c>
      <c r="BH127" s="33" t="s">
        <v>91</v>
      </c>
    </row>
    <row r="128" spans="54:60" ht="15" customHeight="1">
      <c r="BB128" s="83">
        <f t="shared" si="11"/>
        <v>126</v>
      </c>
      <c r="BC128" s="33" t="s">
        <v>342</v>
      </c>
      <c r="BD128" s="33" t="s">
        <v>343</v>
      </c>
      <c r="BE128" s="33" t="s">
        <v>540</v>
      </c>
      <c r="BF128" s="33" t="s">
        <v>641</v>
      </c>
      <c r="BG128" s="33" t="s">
        <v>770</v>
      </c>
      <c r="BH128" s="33" t="s">
        <v>91</v>
      </c>
    </row>
    <row r="129" spans="54:60" ht="15" customHeight="1">
      <c r="BB129" s="83">
        <f t="shared" si="11"/>
        <v>127</v>
      </c>
      <c r="BC129" s="33" t="s">
        <v>344</v>
      </c>
      <c r="BD129" s="33" t="s">
        <v>345</v>
      </c>
      <c r="BE129" s="33" t="s">
        <v>514</v>
      </c>
      <c r="BF129" s="33" t="s">
        <v>642</v>
      </c>
      <c r="BG129" s="33" t="s">
        <v>771</v>
      </c>
      <c r="BH129" s="33" t="s">
        <v>717</v>
      </c>
    </row>
    <row r="130" spans="54:60" ht="15" customHeight="1">
      <c r="BB130" s="83">
        <f t="shared" si="11"/>
        <v>128</v>
      </c>
      <c r="BC130" s="33" t="s">
        <v>346</v>
      </c>
      <c r="BD130" s="33" t="s">
        <v>347</v>
      </c>
      <c r="BE130" s="33" t="s">
        <v>538</v>
      </c>
      <c r="BF130" s="33" t="s">
        <v>643</v>
      </c>
      <c r="BG130" s="33" t="s">
        <v>772</v>
      </c>
      <c r="BH130" s="33" t="s">
        <v>91</v>
      </c>
    </row>
    <row r="131" spans="54:60" ht="15" customHeight="1">
      <c r="BB131" s="83">
        <f t="shared" si="11"/>
        <v>129</v>
      </c>
      <c r="BC131" s="33" t="s">
        <v>348</v>
      </c>
      <c r="BD131" s="33" t="s">
        <v>349</v>
      </c>
      <c r="BE131" s="33" t="s">
        <v>515</v>
      </c>
      <c r="BF131" s="33" t="s">
        <v>644</v>
      </c>
      <c r="BG131" s="33" t="s">
        <v>773</v>
      </c>
      <c r="BH131" s="33" t="s">
        <v>717</v>
      </c>
    </row>
    <row r="132" spans="54:60" ht="15" customHeight="1">
      <c r="BB132" s="83">
        <f aca="true" t="shared" si="12" ref="BB132:BB195">VALUE(RIGHT(BC132,3))</f>
        <v>130</v>
      </c>
      <c r="BC132" s="33" t="s">
        <v>350</v>
      </c>
      <c r="BD132" s="33" t="s">
        <v>351</v>
      </c>
      <c r="BE132" s="33" t="s">
        <v>519</v>
      </c>
      <c r="BF132" s="33" t="s">
        <v>645</v>
      </c>
      <c r="BG132" s="33" t="s">
        <v>774</v>
      </c>
      <c r="BH132" s="33" t="s">
        <v>91</v>
      </c>
    </row>
    <row r="133" spans="54:60" ht="15" customHeight="1">
      <c r="BB133" s="83">
        <f t="shared" si="12"/>
        <v>131</v>
      </c>
      <c r="BC133" s="33" t="s">
        <v>352</v>
      </c>
      <c r="BD133" s="33" t="s">
        <v>353</v>
      </c>
      <c r="BE133" s="33" t="s">
        <v>541</v>
      </c>
      <c r="BF133" s="33" t="s">
        <v>646</v>
      </c>
      <c r="BG133" s="33" t="s">
        <v>775</v>
      </c>
      <c r="BH133" s="33" t="s">
        <v>553</v>
      </c>
    </row>
    <row r="134" spans="54:60" ht="15" customHeight="1">
      <c r="BB134" s="83">
        <f t="shared" si="12"/>
        <v>132</v>
      </c>
      <c r="BC134" s="33" t="s">
        <v>354</v>
      </c>
      <c r="BD134" s="33" t="s">
        <v>355</v>
      </c>
      <c r="BE134" s="33" t="s">
        <v>514</v>
      </c>
      <c r="BF134" s="33" t="s">
        <v>647</v>
      </c>
      <c r="BG134" s="33" t="s">
        <v>776</v>
      </c>
      <c r="BH134" s="33" t="s">
        <v>91</v>
      </c>
    </row>
    <row r="135" spans="54:60" ht="15" customHeight="1">
      <c r="BB135" s="83">
        <f t="shared" si="12"/>
        <v>133</v>
      </c>
      <c r="BC135" s="33" t="s">
        <v>356</v>
      </c>
      <c r="BD135" s="33" t="s">
        <v>357</v>
      </c>
      <c r="BE135" s="33" t="s">
        <v>514</v>
      </c>
      <c r="BF135" s="33" t="s">
        <v>648</v>
      </c>
      <c r="BG135" s="33" t="s">
        <v>777</v>
      </c>
      <c r="BH135" s="33" t="s">
        <v>91</v>
      </c>
    </row>
    <row r="136" spans="54:60" ht="15" customHeight="1">
      <c r="BB136" s="83">
        <f t="shared" si="12"/>
        <v>134</v>
      </c>
      <c r="BC136" s="33" t="s">
        <v>358</v>
      </c>
      <c r="BD136" s="33" t="s">
        <v>359</v>
      </c>
      <c r="BE136" s="33" t="s">
        <v>519</v>
      </c>
      <c r="BF136" s="33" t="s">
        <v>649</v>
      </c>
      <c r="BG136" s="33"/>
      <c r="BH136" s="33"/>
    </row>
    <row r="137" spans="54:60" ht="15" customHeight="1">
      <c r="BB137" s="83">
        <f t="shared" si="12"/>
        <v>135</v>
      </c>
      <c r="BC137" s="33" t="s">
        <v>90</v>
      </c>
      <c r="BD137" s="33" t="s">
        <v>360</v>
      </c>
      <c r="BE137" s="33" t="s">
        <v>542</v>
      </c>
      <c r="BF137" s="33" t="s">
        <v>650</v>
      </c>
      <c r="BG137" s="36" t="s">
        <v>778</v>
      </c>
      <c r="BH137" s="33" t="s">
        <v>91</v>
      </c>
    </row>
    <row r="138" spans="54:60" ht="15" customHeight="1">
      <c r="BB138" s="83">
        <f t="shared" si="12"/>
        <v>136</v>
      </c>
      <c r="BC138" s="33" t="s">
        <v>361</v>
      </c>
      <c r="BD138" s="33" t="s">
        <v>362</v>
      </c>
      <c r="BE138" s="33" t="s">
        <v>542</v>
      </c>
      <c r="BF138" s="33" t="s">
        <v>651</v>
      </c>
      <c r="BG138" s="33" t="s">
        <v>779</v>
      </c>
      <c r="BH138" s="33" t="s">
        <v>91</v>
      </c>
    </row>
    <row r="139" spans="54:60" ht="15" customHeight="1">
      <c r="BB139" s="83">
        <f t="shared" si="12"/>
        <v>137</v>
      </c>
      <c r="BC139" s="33" t="s">
        <v>363</v>
      </c>
      <c r="BD139" s="33" t="s">
        <v>364</v>
      </c>
      <c r="BE139" s="33" t="s">
        <v>542</v>
      </c>
      <c r="BF139" s="33" t="s">
        <v>652</v>
      </c>
      <c r="BG139" s="33" t="s">
        <v>780</v>
      </c>
      <c r="BH139" s="33" t="s">
        <v>91</v>
      </c>
    </row>
    <row r="140" spans="54:60" ht="15" customHeight="1">
      <c r="BB140" s="83">
        <f t="shared" si="12"/>
        <v>138</v>
      </c>
      <c r="BC140" s="33" t="s">
        <v>365</v>
      </c>
      <c r="BD140" s="33" t="s">
        <v>366</v>
      </c>
      <c r="BE140" s="33" t="s">
        <v>519</v>
      </c>
      <c r="BF140" s="33" t="s">
        <v>653</v>
      </c>
      <c r="BG140" s="33" t="s">
        <v>781</v>
      </c>
      <c r="BH140" s="33" t="s">
        <v>91</v>
      </c>
    </row>
    <row r="141" spans="54:60" ht="15" customHeight="1">
      <c r="BB141" s="83">
        <f t="shared" si="12"/>
        <v>139</v>
      </c>
      <c r="BC141" s="33" t="s">
        <v>367</v>
      </c>
      <c r="BD141" s="33" t="s">
        <v>368</v>
      </c>
      <c r="BE141" s="33" t="s">
        <v>542</v>
      </c>
      <c r="BF141" s="33" t="s">
        <v>654</v>
      </c>
      <c r="BG141" s="33" t="s">
        <v>782</v>
      </c>
      <c r="BH141" s="33" t="s">
        <v>91</v>
      </c>
    </row>
    <row r="142" spans="54:60" ht="15" customHeight="1">
      <c r="BB142" s="83">
        <f t="shared" si="12"/>
        <v>140</v>
      </c>
      <c r="BC142" s="33" t="s">
        <v>369</v>
      </c>
      <c r="BD142" s="33" t="s">
        <v>370</v>
      </c>
      <c r="BE142" s="33" t="s">
        <v>543</v>
      </c>
      <c r="BF142" s="33" t="s">
        <v>655</v>
      </c>
      <c r="BG142" s="33" t="s">
        <v>783</v>
      </c>
      <c r="BH142" s="33" t="s">
        <v>91</v>
      </c>
    </row>
    <row r="143" spans="54:60" ht="15" customHeight="1">
      <c r="BB143" s="83">
        <f t="shared" si="12"/>
        <v>141</v>
      </c>
      <c r="BC143" s="33" t="s">
        <v>371</v>
      </c>
      <c r="BD143" s="33" t="s">
        <v>372</v>
      </c>
      <c r="BE143" s="33" t="s">
        <v>514</v>
      </c>
      <c r="BF143" s="33" t="s">
        <v>656</v>
      </c>
      <c r="BG143" s="33" t="s">
        <v>784</v>
      </c>
      <c r="BH143" s="33" t="s">
        <v>91</v>
      </c>
    </row>
    <row r="144" spans="54:60" ht="15" customHeight="1">
      <c r="BB144" s="83">
        <f t="shared" si="12"/>
        <v>142</v>
      </c>
      <c r="BC144" s="33" t="s">
        <v>373</v>
      </c>
      <c r="BD144" s="33" t="s">
        <v>374</v>
      </c>
      <c r="BE144" s="33" t="s">
        <v>523</v>
      </c>
      <c r="BF144" s="33" t="s">
        <v>657</v>
      </c>
      <c r="BG144" s="33" t="s">
        <v>785</v>
      </c>
      <c r="BH144" s="33" t="s">
        <v>553</v>
      </c>
    </row>
    <row r="145" spans="54:60" ht="15" customHeight="1">
      <c r="BB145" s="83">
        <f t="shared" si="12"/>
        <v>143</v>
      </c>
      <c r="BC145" s="33" t="s">
        <v>375</v>
      </c>
      <c r="BD145" s="33" t="s">
        <v>376</v>
      </c>
      <c r="BE145" s="33" t="s">
        <v>544</v>
      </c>
      <c r="BF145" s="33" t="s">
        <v>658</v>
      </c>
      <c r="BG145" s="33" t="s">
        <v>786</v>
      </c>
      <c r="BH145" s="33" t="s">
        <v>91</v>
      </c>
    </row>
    <row r="146" spans="54:60" ht="15" customHeight="1">
      <c r="BB146" s="83">
        <f t="shared" si="12"/>
        <v>144</v>
      </c>
      <c r="BC146" s="33" t="s">
        <v>377</v>
      </c>
      <c r="BD146" s="33" t="s">
        <v>378</v>
      </c>
      <c r="BE146" s="33" t="s">
        <v>545</v>
      </c>
      <c r="BF146" s="33" t="s">
        <v>659</v>
      </c>
      <c r="BG146" s="33" t="s">
        <v>787</v>
      </c>
      <c r="BH146" s="33" t="s">
        <v>717</v>
      </c>
    </row>
    <row r="147" spans="54:60" ht="15" customHeight="1">
      <c r="BB147" s="83">
        <f t="shared" si="12"/>
        <v>145</v>
      </c>
      <c r="BC147" s="33" t="s">
        <v>379</v>
      </c>
      <c r="BD147" s="33" t="s">
        <v>380</v>
      </c>
      <c r="BE147" s="33" t="s">
        <v>503</v>
      </c>
      <c r="BF147" s="33" t="s">
        <v>660</v>
      </c>
      <c r="BG147" s="33" t="s">
        <v>788</v>
      </c>
      <c r="BH147" s="33" t="s">
        <v>91</v>
      </c>
    </row>
    <row r="148" spans="54:60" ht="15" customHeight="1">
      <c r="BB148" s="83">
        <f t="shared" si="12"/>
        <v>146</v>
      </c>
      <c r="BC148" s="33" t="s">
        <v>381</v>
      </c>
      <c r="BD148" s="33" t="s">
        <v>382</v>
      </c>
      <c r="BE148" s="33" t="s">
        <v>546</v>
      </c>
      <c r="BF148" s="33" t="s">
        <v>661</v>
      </c>
      <c r="BG148" s="33" t="s">
        <v>789</v>
      </c>
      <c r="BH148" s="33" t="s">
        <v>717</v>
      </c>
    </row>
    <row r="149" spans="54:60" ht="15" customHeight="1">
      <c r="BB149" s="83">
        <f t="shared" si="12"/>
        <v>147</v>
      </c>
      <c r="BC149" s="33" t="s">
        <v>383</v>
      </c>
      <c r="BD149" s="33" t="s">
        <v>384</v>
      </c>
      <c r="BE149" s="33" t="s">
        <v>518</v>
      </c>
      <c r="BF149" s="33" t="s">
        <v>662</v>
      </c>
      <c r="BG149" s="33"/>
      <c r="BH149" s="33" t="s">
        <v>91</v>
      </c>
    </row>
    <row r="150" spans="54:60" ht="15" customHeight="1">
      <c r="BB150" s="83">
        <f t="shared" si="12"/>
        <v>148</v>
      </c>
      <c r="BC150" s="33" t="s">
        <v>385</v>
      </c>
      <c r="BD150" s="33" t="s">
        <v>386</v>
      </c>
      <c r="BE150" s="33" t="s">
        <v>518</v>
      </c>
      <c r="BF150" s="33" t="s">
        <v>663</v>
      </c>
      <c r="BG150" s="33" t="s">
        <v>790</v>
      </c>
      <c r="BH150" s="33" t="s">
        <v>91</v>
      </c>
    </row>
    <row r="151" spans="54:60" ht="15" customHeight="1">
      <c r="BB151" s="83">
        <f t="shared" si="12"/>
        <v>149</v>
      </c>
      <c r="BC151" s="33" t="s">
        <v>387</v>
      </c>
      <c r="BD151" s="33" t="s">
        <v>388</v>
      </c>
      <c r="BE151" s="33" t="s">
        <v>526</v>
      </c>
      <c r="BF151" s="33" t="s">
        <v>664</v>
      </c>
      <c r="BG151" s="33" t="s">
        <v>791</v>
      </c>
      <c r="BH151" s="33" t="s">
        <v>717</v>
      </c>
    </row>
    <row r="152" spans="54:60" ht="15" customHeight="1">
      <c r="BB152" s="83">
        <f t="shared" si="12"/>
        <v>150</v>
      </c>
      <c r="BC152" s="33" t="s">
        <v>389</v>
      </c>
      <c r="BD152" s="33" t="s">
        <v>390</v>
      </c>
      <c r="BE152" s="33" t="s">
        <v>539</v>
      </c>
      <c r="BF152" s="33" t="s">
        <v>665</v>
      </c>
      <c r="BG152" s="33" t="s">
        <v>792</v>
      </c>
      <c r="BH152" s="33" t="s">
        <v>91</v>
      </c>
    </row>
    <row r="153" spans="54:60" ht="15" customHeight="1">
      <c r="BB153" s="83">
        <f t="shared" si="12"/>
        <v>151</v>
      </c>
      <c r="BC153" s="33" t="s">
        <v>391</v>
      </c>
      <c r="BD153" s="33" t="s">
        <v>392</v>
      </c>
      <c r="BE153" s="33" t="s">
        <v>506</v>
      </c>
      <c r="BF153" s="33" t="s">
        <v>666</v>
      </c>
      <c r="BG153" s="33" t="s">
        <v>793</v>
      </c>
      <c r="BH153" s="33" t="s">
        <v>91</v>
      </c>
    </row>
    <row r="154" spans="54:60" ht="15" customHeight="1">
      <c r="BB154" s="83">
        <f t="shared" si="12"/>
        <v>152</v>
      </c>
      <c r="BC154" s="33" t="s">
        <v>393</v>
      </c>
      <c r="BD154" s="33" t="s">
        <v>394</v>
      </c>
      <c r="BE154" s="33" t="s">
        <v>515</v>
      </c>
      <c r="BF154" s="33" t="s">
        <v>667</v>
      </c>
      <c r="BG154" s="33" t="s">
        <v>794</v>
      </c>
      <c r="BH154" s="33" t="s">
        <v>717</v>
      </c>
    </row>
    <row r="155" spans="54:60" ht="15" customHeight="1">
      <c r="BB155" s="83">
        <f t="shared" si="12"/>
        <v>153</v>
      </c>
      <c r="BC155" s="33" t="s">
        <v>395</v>
      </c>
      <c r="BD155" s="33" t="s">
        <v>396</v>
      </c>
      <c r="BE155" s="33" t="s">
        <v>515</v>
      </c>
      <c r="BF155" s="33" t="s">
        <v>668</v>
      </c>
      <c r="BG155" s="33" t="s">
        <v>795</v>
      </c>
      <c r="BH155" s="33" t="s">
        <v>717</v>
      </c>
    </row>
    <row r="156" spans="54:60" ht="15" customHeight="1">
      <c r="BB156" s="83">
        <f t="shared" si="12"/>
        <v>154</v>
      </c>
      <c r="BC156" s="33" t="s">
        <v>397</v>
      </c>
      <c r="BD156" s="33" t="s">
        <v>398</v>
      </c>
      <c r="BE156" s="33" t="s">
        <v>547</v>
      </c>
      <c r="BF156" s="33" t="s">
        <v>669</v>
      </c>
      <c r="BG156" s="33"/>
      <c r="BH156" s="33" t="s">
        <v>717</v>
      </c>
    </row>
    <row r="157" spans="54:60" ht="15" customHeight="1">
      <c r="BB157" s="83">
        <f t="shared" si="12"/>
        <v>155</v>
      </c>
      <c r="BC157" s="33" t="s">
        <v>399</v>
      </c>
      <c r="BD157" s="33" t="s">
        <v>400</v>
      </c>
      <c r="BE157" s="33" t="s">
        <v>548</v>
      </c>
      <c r="BF157" s="33" t="s">
        <v>670</v>
      </c>
      <c r="BG157" s="33" t="s">
        <v>796</v>
      </c>
      <c r="BH157" s="33" t="s">
        <v>91</v>
      </c>
    </row>
    <row r="158" spans="54:60" ht="15" customHeight="1">
      <c r="BB158" s="83">
        <f t="shared" si="12"/>
        <v>156</v>
      </c>
      <c r="BC158" s="33" t="s">
        <v>401</v>
      </c>
      <c r="BD158" s="33" t="s">
        <v>402</v>
      </c>
      <c r="BE158" s="33" t="s">
        <v>503</v>
      </c>
      <c r="BF158" s="33" t="s">
        <v>671</v>
      </c>
      <c r="BG158" s="33" t="s">
        <v>797</v>
      </c>
      <c r="BH158" s="33" t="s">
        <v>91</v>
      </c>
    </row>
    <row r="159" spans="54:60" ht="15" customHeight="1">
      <c r="BB159" s="83">
        <f t="shared" si="12"/>
        <v>157</v>
      </c>
      <c r="BC159" s="33" t="s">
        <v>403</v>
      </c>
      <c r="BD159" s="33" t="s">
        <v>404</v>
      </c>
      <c r="BE159" s="33" t="s">
        <v>518</v>
      </c>
      <c r="BF159" s="33" t="s">
        <v>672</v>
      </c>
      <c r="BG159" s="33" t="s">
        <v>798</v>
      </c>
      <c r="BH159" s="33" t="s">
        <v>91</v>
      </c>
    </row>
    <row r="160" spans="54:60" ht="15" customHeight="1">
      <c r="BB160" s="83">
        <f t="shared" si="12"/>
        <v>158</v>
      </c>
      <c r="BC160" s="33" t="s">
        <v>405</v>
      </c>
      <c r="BD160" s="33" t="s">
        <v>406</v>
      </c>
      <c r="BE160" s="33" t="s">
        <v>543</v>
      </c>
      <c r="BF160" s="33" t="s">
        <v>673</v>
      </c>
      <c r="BG160" s="33" t="s">
        <v>799</v>
      </c>
      <c r="BH160" s="33" t="s">
        <v>91</v>
      </c>
    </row>
    <row r="161" spans="54:60" ht="15" customHeight="1">
      <c r="BB161" s="83">
        <f t="shared" si="12"/>
        <v>159</v>
      </c>
      <c r="BC161" s="33" t="s">
        <v>407</v>
      </c>
      <c r="BD161" s="33" t="s">
        <v>408</v>
      </c>
      <c r="BE161" s="33" t="s">
        <v>503</v>
      </c>
      <c r="BF161" s="33" t="s">
        <v>674</v>
      </c>
      <c r="BG161" s="33" t="s">
        <v>800</v>
      </c>
      <c r="BH161" s="33" t="s">
        <v>91</v>
      </c>
    </row>
    <row r="162" spans="54:60" ht="15" customHeight="1">
      <c r="BB162" s="83">
        <f t="shared" si="12"/>
        <v>160</v>
      </c>
      <c r="BC162" s="33" t="s">
        <v>409</v>
      </c>
      <c r="BD162" s="33" t="s">
        <v>374</v>
      </c>
      <c r="BE162" s="33" t="s">
        <v>523</v>
      </c>
      <c r="BF162" s="33" t="s">
        <v>675</v>
      </c>
      <c r="BG162" s="33" t="s">
        <v>801</v>
      </c>
      <c r="BH162" s="33" t="s">
        <v>553</v>
      </c>
    </row>
    <row r="163" spans="54:60" ht="15" customHeight="1">
      <c r="BB163" s="83">
        <f t="shared" si="12"/>
        <v>161</v>
      </c>
      <c r="BC163" s="33" t="s">
        <v>410</v>
      </c>
      <c r="BD163" s="33" t="s">
        <v>411</v>
      </c>
      <c r="BE163" s="33" t="s">
        <v>545</v>
      </c>
      <c r="BF163" s="33" t="s">
        <v>676</v>
      </c>
      <c r="BG163" s="33" t="s">
        <v>802</v>
      </c>
      <c r="BH163" s="33" t="s">
        <v>717</v>
      </c>
    </row>
    <row r="164" spans="54:60" ht="15" customHeight="1">
      <c r="BB164" s="83">
        <f t="shared" si="12"/>
        <v>162</v>
      </c>
      <c r="BC164" s="33" t="s">
        <v>412</v>
      </c>
      <c r="BD164" s="33" t="s">
        <v>413</v>
      </c>
      <c r="BE164" s="33" t="s">
        <v>531</v>
      </c>
      <c r="BF164" s="33" t="s">
        <v>677</v>
      </c>
      <c r="BG164" s="33" t="s">
        <v>792</v>
      </c>
      <c r="BH164" s="33" t="s">
        <v>91</v>
      </c>
    </row>
    <row r="165" spans="54:60" ht="15" customHeight="1">
      <c r="BB165" s="83">
        <f t="shared" si="12"/>
        <v>163</v>
      </c>
      <c r="BC165" s="33" t="s">
        <v>414</v>
      </c>
      <c r="BD165" s="33" t="s">
        <v>415</v>
      </c>
      <c r="BE165" s="33" t="s">
        <v>514</v>
      </c>
      <c r="BF165" s="33" t="s">
        <v>678</v>
      </c>
      <c r="BG165" s="33"/>
      <c r="BH165" s="33" t="s">
        <v>717</v>
      </c>
    </row>
    <row r="166" spans="54:60" ht="15" customHeight="1">
      <c r="BB166" s="83">
        <f t="shared" si="12"/>
        <v>164</v>
      </c>
      <c r="BC166" s="33" t="s">
        <v>416</v>
      </c>
      <c r="BD166" s="33" t="s">
        <v>417</v>
      </c>
      <c r="BE166" s="33" t="s">
        <v>515</v>
      </c>
      <c r="BF166" s="33" t="s">
        <v>679</v>
      </c>
      <c r="BG166" s="33" t="s">
        <v>803</v>
      </c>
      <c r="BH166" s="33" t="s">
        <v>91</v>
      </c>
    </row>
    <row r="167" spans="54:60" ht="15" customHeight="1">
      <c r="BB167" s="83">
        <f t="shared" si="12"/>
        <v>165</v>
      </c>
      <c r="BC167" s="33" t="s">
        <v>418</v>
      </c>
      <c r="BD167" s="33" t="s">
        <v>419</v>
      </c>
      <c r="BE167" s="33" t="s">
        <v>506</v>
      </c>
      <c r="BF167" s="33" t="s">
        <v>680</v>
      </c>
      <c r="BG167" s="33" t="s">
        <v>742</v>
      </c>
      <c r="BH167" s="33" t="s">
        <v>553</v>
      </c>
    </row>
    <row r="168" spans="54:60" ht="15" customHeight="1">
      <c r="BB168" s="83">
        <f t="shared" si="12"/>
        <v>166</v>
      </c>
      <c r="BC168" s="33" t="s">
        <v>420</v>
      </c>
      <c r="BD168" s="33" t="s">
        <v>421</v>
      </c>
      <c r="BE168" s="33" t="s">
        <v>506</v>
      </c>
      <c r="BF168" s="33" t="s">
        <v>681</v>
      </c>
      <c r="BG168" s="33" t="s">
        <v>743</v>
      </c>
      <c r="BH168" s="33" t="s">
        <v>91</v>
      </c>
    </row>
    <row r="169" spans="54:60" ht="15" customHeight="1">
      <c r="BB169" s="83">
        <f t="shared" si="12"/>
        <v>167</v>
      </c>
      <c r="BC169" s="33" t="s">
        <v>422</v>
      </c>
      <c r="BD169" s="33" t="s">
        <v>423</v>
      </c>
      <c r="BE169" s="33" t="s">
        <v>531</v>
      </c>
      <c r="BF169" s="33" t="s">
        <v>682</v>
      </c>
      <c r="BG169" s="33"/>
      <c r="BH169" s="33" t="s">
        <v>91</v>
      </c>
    </row>
    <row r="170" spans="54:60" ht="15" customHeight="1">
      <c r="BB170" s="83">
        <f t="shared" si="12"/>
        <v>168</v>
      </c>
      <c r="BC170" s="33" t="s">
        <v>424</v>
      </c>
      <c r="BD170" s="33" t="s">
        <v>425</v>
      </c>
      <c r="BE170" s="33" t="s">
        <v>505</v>
      </c>
      <c r="BF170" s="33" t="s">
        <v>683</v>
      </c>
      <c r="BG170" s="33" t="s">
        <v>804</v>
      </c>
      <c r="BH170" s="33" t="s">
        <v>717</v>
      </c>
    </row>
    <row r="171" spans="54:60" ht="15" customHeight="1">
      <c r="BB171" s="83">
        <f t="shared" si="12"/>
        <v>169</v>
      </c>
      <c r="BC171" s="33" t="s">
        <v>426</v>
      </c>
      <c r="BD171" s="33" t="s">
        <v>427</v>
      </c>
      <c r="BE171" s="33" t="s">
        <v>549</v>
      </c>
      <c r="BF171" s="33" t="s">
        <v>684</v>
      </c>
      <c r="BG171" s="33" t="s">
        <v>805</v>
      </c>
      <c r="BH171" s="33" t="s">
        <v>553</v>
      </c>
    </row>
    <row r="172" spans="54:60" ht="15" customHeight="1">
      <c r="BB172" s="83">
        <f t="shared" si="12"/>
        <v>170</v>
      </c>
      <c r="BC172" s="33" t="s">
        <v>428</v>
      </c>
      <c r="BD172" s="33" t="s">
        <v>429</v>
      </c>
      <c r="BE172" s="33" t="s">
        <v>519</v>
      </c>
      <c r="BF172" s="33" t="s">
        <v>685</v>
      </c>
      <c r="BG172" s="33" t="s">
        <v>806</v>
      </c>
      <c r="BH172" s="33" t="s">
        <v>91</v>
      </c>
    </row>
    <row r="173" spans="54:60" ht="15" customHeight="1">
      <c r="BB173" s="83">
        <f t="shared" si="12"/>
        <v>171</v>
      </c>
      <c r="BC173" s="33" t="s">
        <v>430</v>
      </c>
      <c r="BD173" s="33" t="s">
        <v>431</v>
      </c>
      <c r="BE173" s="33" t="s">
        <v>519</v>
      </c>
      <c r="BF173" s="33" t="s">
        <v>686</v>
      </c>
      <c r="BG173" s="33" t="s">
        <v>807</v>
      </c>
      <c r="BH173" s="33" t="s">
        <v>91</v>
      </c>
    </row>
    <row r="174" spans="54:60" ht="15" customHeight="1">
      <c r="BB174" s="83">
        <f t="shared" si="12"/>
        <v>172</v>
      </c>
      <c r="BC174" s="33" t="s">
        <v>432</v>
      </c>
      <c r="BD174" s="33" t="s">
        <v>433</v>
      </c>
      <c r="BE174" s="33" t="s">
        <v>542</v>
      </c>
      <c r="BF174" s="33" t="s">
        <v>687</v>
      </c>
      <c r="BG174" s="33" t="s">
        <v>808</v>
      </c>
      <c r="BH174" s="33" t="s">
        <v>717</v>
      </c>
    </row>
    <row r="175" spans="54:60" ht="15" customHeight="1">
      <c r="BB175" s="83">
        <f t="shared" si="12"/>
        <v>173</v>
      </c>
      <c r="BC175" s="33" t="s">
        <v>434</v>
      </c>
      <c r="BD175" s="33" t="s">
        <v>435</v>
      </c>
      <c r="BE175" s="33" t="s">
        <v>514</v>
      </c>
      <c r="BF175" s="33" t="s">
        <v>688</v>
      </c>
      <c r="BG175" s="33" t="s">
        <v>809</v>
      </c>
      <c r="BH175" s="33" t="s">
        <v>91</v>
      </c>
    </row>
    <row r="176" spans="54:60" ht="15" customHeight="1">
      <c r="BB176" s="83">
        <f t="shared" si="12"/>
        <v>174</v>
      </c>
      <c r="BC176" s="33" t="s">
        <v>436</v>
      </c>
      <c r="BD176" s="33" t="s">
        <v>437</v>
      </c>
      <c r="BE176" s="33" t="s">
        <v>505</v>
      </c>
      <c r="BF176" s="33" t="s">
        <v>689</v>
      </c>
      <c r="BG176" s="33" t="s">
        <v>810</v>
      </c>
      <c r="BH176" s="33" t="s">
        <v>91</v>
      </c>
    </row>
    <row r="177" spans="54:60" ht="15" customHeight="1">
      <c r="BB177" s="83">
        <f t="shared" si="12"/>
        <v>175</v>
      </c>
      <c r="BC177" s="33" t="s">
        <v>438</v>
      </c>
      <c r="BD177" s="33" t="s">
        <v>439</v>
      </c>
      <c r="BE177" s="33" t="s">
        <v>510</v>
      </c>
      <c r="BF177" s="33" t="s">
        <v>690</v>
      </c>
      <c r="BG177" s="33" t="s">
        <v>811</v>
      </c>
      <c r="BH177" s="33" t="s">
        <v>91</v>
      </c>
    </row>
    <row r="178" spans="54:60" ht="15" customHeight="1">
      <c r="BB178" s="83">
        <f t="shared" si="12"/>
        <v>176</v>
      </c>
      <c r="BC178" s="33" t="s">
        <v>440</v>
      </c>
      <c r="BD178" s="33" t="s">
        <v>441</v>
      </c>
      <c r="BE178" s="33" t="s">
        <v>506</v>
      </c>
      <c r="BF178" s="33" t="s">
        <v>680</v>
      </c>
      <c r="BG178" s="33" t="s">
        <v>812</v>
      </c>
      <c r="BH178" s="33" t="s">
        <v>553</v>
      </c>
    </row>
    <row r="179" spans="54:60" ht="15" customHeight="1">
      <c r="BB179" s="83">
        <f t="shared" si="12"/>
        <v>177</v>
      </c>
      <c r="BC179" s="33" t="s">
        <v>442</v>
      </c>
      <c r="BD179" s="33" t="s">
        <v>443</v>
      </c>
      <c r="BE179" s="33" t="s">
        <v>506</v>
      </c>
      <c r="BF179" s="33" t="s">
        <v>680</v>
      </c>
      <c r="BG179" s="33" t="s">
        <v>813</v>
      </c>
      <c r="BH179" s="33" t="s">
        <v>553</v>
      </c>
    </row>
    <row r="180" spans="54:60" ht="15" customHeight="1">
      <c r="BB180" s="83">
        <f t="shared" si="12"/>
        <v>178</v>
      </c>
      <c r="BC180" s="33" t="s">
        <v>444</v>
      </c>
      <c r="BD180" s="33" t="s">
        <v>445</v>
      </c>
      <c r="BE180" s="33" t="s">
        <v>517</v>
      </c>
      <c r="BF180" s="33" t="s">
        <v>691</v>
      </c>
      <c r="BG180" s="33" t="s">
        <v>814</v>
      </c>
      <c r="BH180" s="33" t="s">
        <v>91</v>
      </c>
    </row>
    <row r="181" spans="54:60" ht="15" customHeight="1">
      <c r="BB181" s="83">
        <f t="shared" si="12"/>
        <v>179</v>
      </c>
      <c r="BC181" s="33" t="s">
        <v>446</v>
      </c>
      <c r="BD181" s="33" t="s">
        <v>447</v>
      </c>
      <c r="BE181" s="33" t="s">
        <v>525</v>
      </c>
      <c r="BF181" s="33" t="s">
        <v>692</v>
      </c>
      <c r="BG181" s="33" t="s">
        <v>815</v>
      </c>
      <c r="BH181" s="33" t="s">
        <v>717</v>
      </c>
    </row>
    <row r="182" spans="54:60" ht="15" customHeight="1">
      <c r="BB182" s="83">
        <f t="shared" si="12"/>
        <v>180</v>
      </c>
      <c r="BC182" s="33" t="s">
        <v>448</v>
      </c>
      <c r="BD182" s="33" t="s">
        <v>449</v>
      </c>
      <c r="BE182" s="33" t="s">
        <v>514</v>
      </c>
      <c r="BF182" s="33" t="s">
        <v>693</v>
      </c>
      <c r="BG182" s="33" t="s">
        <v>816</v>
      </c>
      <c r="BH182" s="33" t="s">
        <v>553</v>
      </c>
    </row>
    <row r="183" spans="54:60" ht="15" customHeight="1">
      <c r="BB183" s="83">
        <f t="shared" si="12"/>
        <v>181</v>
      </c>
      <c r="BC183" s="33" t="s">
        <v>450</v>
      </c>
      <c r="BD183" s="33" t="s">
        <v>451</v>
      </c>
      <c r="BE183" s="33" t="s">
        <v>515</v>
      </c>
      <c r="BF183" s="33" t="s">
        <v>694</v>
      </c>
      <c r="BG183" s="33" t="s">
        <v>817</v>
      </c>
      <c r="BH183" s="33" t="s">
        <v>553</v>
      </c>
    </row>
    <row r="184" spans="54:60" ht="15" customHeight="1">
      <c r="BB184" s="83">
        <f t="shared" si="12"/>
        <v>182</v>
      </c>
      <c r="BC184" s="33" t="s">
        <v>452</v>
      </c>
      <c r="BD184" s="33" t="s">
        <v>453</v>
      </c>
      <c r="BE184" s="33" t="s">
        <v>542</v>
      </c>
      <c r="BF184" s="33" t="s">
        <v>695</v>
      </c>
      <c r="BG184" s="33" t="s">
        <v>818</v>
      </c>
      <c r="BH184" s="33" t="s">
        <v>717</v>
      </c>
    </row>
    <row r="185" spans="54:60" ht="15" customHeight="1">
      <c r="BB185" s="83">
        <f t="shared" si="12"/>
        <v>183</v>
      </c>
      <c r="BC185" s="33" t="s">
        <v>454</v>
      </c>
      <c r="BD185" s="33" t="s">
        <v>455</v>
      </c>
      <c r="BE185" s="33" t="s">
        <v>515</v>
      </c>
      <c r="BF185" s="33" t="s">
        <v>696</v>
      </c>
      <c r="BG185" s="33" t="s">
        <v>819</v>
      </c>
      <c r="BH185" s="33" t="s">
        <v>717</v>
      </c>
    </row>
    <row r="186" spans="54:60" ht="15" customHeight="1">
      <c r="BB186" s="83">
        <f t="shared" si="12"/>
        <v>184</v>
      </c>
      <c r="BC186" s="33" t="s">
        <v>456</v>
      </c>
      <c r="BD186" s="33" t="s">
        <v>457</v>
      </c>
      <c r="BE186" s="33" t="s">
        <v>526</v>
      </c>
      <c r="BF186" s="33" t="s">
        <v>697</v>
      </c>
      <c r="BG186" s="33" t="s">
        <v>820</v>
      </c>
      <c r="BH186" s="33" t="s">
        <v>717</v>
      </c>
    </row>
    <row r="187" spans="54:60" ht="15" customHeight="1">
      <c r="BB187" s="83">
        <f t="shared" si="12"/>
        <v>185</v>
      </c>
      <c r="BC187" s="33" t="s">
        <v>458</v>
      </c>
      <c r="BD187" s="33" t="s">
        <v>459</v>
      </c>
      <c r="BE187" s="33" t="s">
        <v>515</v>
      </c>
      <c r="BF187" s="33" t="s">
        <v>698</v>
      </c>
      <c r="BG187" s="33" t="s">
        <v>817</v>
      </c>
      <c r="BH187" s="33" t="s">
        <v>553</v>
      </c>
    </row>
    <row r="188" spans="54:60" ht="15" customHeight="1">
      <c r="BB188" s="83">
        <f t="shared" si="12"/>
        <v>186</v>
      </c>
      <c r="BC188" s="33" t="s">
        <v>460</v>
      </c>
      <c r="BD188" s="33" t="s">
        <v>461</v>
      </c>
      <c r="BE188" s="33" t="s">
        <v>506</v>
      </c>
      <c r="BF188" s="33" t="s">
        <v>699</v>
      </c>
      <c r="BG188" s="33" t="s">
        <v>821</v>
      </c>
      <c r="BH188" s="33" t="s">
        <v>717</v>
      </c>
    </row>
    <row r="189" spans="54:60" ht="15" customHeight="1">
      <c r="BB189" s="83">
        <f t="shared" si="12"/>
        <v>187</v>
      </c>
      <c r="BC189" s="33" t="s">
        <v>462</v>
      </c>
      <c r="BD189" s="33" t="s">
        <v>463</v>
      </c>
      <c r="BE189" s="33" t="s">
        <v>550</v>
      </c>
      <c r="BF189" s="33" t="s">
        <v>700</v>
      </c>
      <c r="BG189" s="33" t="s">
        <v>822</v>
      </c>
      <c r="BH189" s="33" t="s">
        <v>91</v>
      </c>
    </row>
    <row r="190" spans="54:60" ht="15" customHeight="1">
      <c r="BB190" s="83">
        <f t="shared" si="12"/>
        <v>188</v>
      </c>
      <c r="BC190" s="33" t="s">
        <v>464</v>
      </c>
      <c r="BD190" s="33" t="s">
        <v>465</v>
      </c>
      <c r="BE190" s="33" t="s">
        <v>530</v>
      </c>
      <c r="BF190" s="33" t="s">
        <v>701</v>
      </c>
      <c r="BG190" s="33" t="s">
        <v>823</v>
      </c>
      <c r="BH190" s="33" t="s">
        <v>91</v>
      </c>
    </row>
    <row r="191" spans="54:60" ht="15" customHeight="1">
      <c r="BB191" s="83">
        <f t="shared" si="12"/>
        <v>189</v>
      </c>
      <c r="BC191" s="33" t="s">
        <v>466</v>
      </c>
      <c r="BD191" s="33" t="s">
        <v>467</v>
      </c>
      <c r="BE191" s="33" t="s">
        <v>506</v>
      </c>
      <c r="BF191" s="33" t="s">
        <v>680</v>
      </c>
      <c r="BG191" s="33" t="s">
        <v>824</v>
      </c>
      <c r="BH191" s="33" t="s">
        <v>91</v>
      </c>
    </row>
    <row r="192" spans="54:60" ht="15" customHeight="1">
      <c r="BB192" s="83">
        <f t="shared" si="12"/>
        <v>190</v>
      </c>
      <c r="BC192" s="33" t="s">
        <v>468</v>
      </c>
      <c r="BD192" s="33" t="s">
        <v>469</v>
      </c>
      <c r="BE192" s="33" t="s">
        <v>506</v>
      </c>
      <c r="BF192" s="33" t="s">
        <v>680</v>
      </c>
      <c r="BG192" s="33" t="s">
        <v>825</v>
      </c>
      <c r="BH192" s="33" t="s">
        <v>91</v>
      </c>
    </row>
    <row r="193" spans="54:60" ht="15" customHeight="1">
      <c r="BB193" s="83">
        <f t="shared" si="12"/>
        <v>191</v>
      </c>
      <c r="BC193" s="33" t="s">
        <v>470</v>
      </c>
      <c r="BD193" s="33" t="s">
        <v>471</v>
      </c>
      <c r="BE193" s="33" t="s">
        <v>503</v>
      </c>
      <c r="BF193" s="33" t="s">
        <v>702</v>
      </c>
      <c r="BG193" s="33" t="s">
        <v>826</v>
      </c>
      <c r="BH193" s="33" t="s">
        <v>91</v>
      </c>
    </row>
    <row r="194" spans="54:60" ht="15" customHeight="1">
      <c r="BB194" s="83">
        <f t="shared" si="12"/>
        <v>192</v>
      </c>
      <c r="BC194" s="33" t="s">
        <v>472</v>
      </c>
      <c r="BD194" s="33" t="s">
        <v>473</v>
      </c>
      <c r="BE194" s="33" t="s">
        <v>536</v>
      </c>
      <c r="BF194" s="33" t="s">
        <v>703</v>
      </c>
      <c r="BG194" s="33"/>
      <c r="BH194" s="33" t="s">
        <v>717</v>
      </c>
    </row>
    <row r="195" spans="54:60" ht="15" customHeight="1">
      <c r="BB195" s="83">
        <f t="shared" si="12"/>
        <v>193</v>
      </c>
      <c r="BC195" s="33" t="s">
        <v>474</v>
      </c>
      <c r="BD195" s="33" t="s">
        <v>475</v>
      </c>
      <c r="BE195" s="33" t="s">
        <v>551</v>
      </c>
      <c r="BF195" s="33" t="s">
        <v>704</v>
      </c>
      <c r="BG195" s="33" t="s">
        <v>827</v>
      </c>
      <c r="BH195" s="33" t="s">
        <v>553</v>
      </c>
    </row>
    <row r="196" spans="54:60" ht="15" customHeight="1">
      <c r="BB196" s="83">
        <f aca="true" t="shared" si="13" ref="BB196:BB212">VALUE(RIGHT(BC196,3))</f>
        <v>194</v>
      </c>
      <c r="BC196" s="33" t="s">
        <v>476</v>
      </c>
      <c r="BD196" s="33" t="s">
        <v>477</v>
      </c>
      <c r="BE196" s="33" t="s">
        <v>514</v>
      </c>
      <c r="BF196" s="33" t="s">
        <v>705</v>
      </c>
      <c r="BG196" s="33" t="s">
        <v>828</v>
      </c>
      <c r="BH196" s="33" t="s">
        <v>91</v>
      </c>
    </row>
    <row r="197" spans="54:60" ht="15" customHeight="1">
      <c r="BB197" s="83">
        <f t="shared" si="13"/>
        <v>195</v>
      </c>
      <c r="BC197" s="33" t="s">
        <v>478</v>
      </c>
      <c r="BD197" s="33" t="s">
        <v>479</v>
      </c>
      <c r="BE197" s="33" t="s">
        <v>542</v>
      </c>
      <c r="BF197" s="33" t="s">
        <v>706</v>
      </c>
      <c r="BG197" s="33" t="s">
        <v>829</v>
      </c>
      <c r="BH197" s="33" t="s">
        <v>91</v>
      </c>
    </row>
    <row r="198" spans="54:60" ht="15" customHeight="1">
      <c r="BB198" s="83">
        <f t="shared" si="13"/>
        <v>196</v>
      </c>
      <c r="BC198" s="33" t="s">
        <v>480</v>
      </c>
      <c r="BD198" s="33" t="s">
        <v>481</v>
      </c>
      <c r="BE198" s="33" t="s">
        <v>514</v>
      </c>
      <c r="BF198" s="33" t="s">
        <v>707</v>
      </c>
      <c r="BG198" s="33" t="s">
        <v>830</v>
      </c>
      <c r="BH198" s="33" t="s">
        <v>91</v>
      </c>
    </row>
    <row r="199" spans="54:60" ht="15" customHeight="1">
      <c r="BB199" s="83">
        <f t="shared" si="13"/>
        <v>197</v>
      </c>
      <c r="BC199" s="33" t="s">
        <v>482</v>
      </c>
      <c r="BD199" s="33" t="s">
        <v>483</v>
      </c>
      <c r="BE199" s="33" t="s">
        <v>528</v>
      </c>
      <c r="BF199" s="33" t="s">
        <v>708</v>
      </c>
      <c r="BG199" s="33" t="s">
        <v>831</v>
      </c>
      <c r="BH199" s="33" t="s">
        <v>91</v>
      </c>
    </row>
    <row r="200" spans="54:60" ht="15" customHeight="1">
      <c r="BB200" s="83">
        <f t="shared" si="13"/>
        <v>198</v>
      </c>
      <c r="BC200" s="33" t="s">
        <v>484</v>
      </c>
      <c r="BD200" s="33" t="s">
        <v>485</v>
      </c>
      <c r="BE200" s="33" t="s">
        <v>528</v>
      </c>
      <c r="BF200" s="33" t="s">
        <v>709</v>
      </c>
      <c r="BG200" s="33" t="s">
        <v>832</v>
      </c>
      <c r="BH200" s="33" t="s">
        <v>91</v>
      </c>
    </row>
    <row r="201" spans="54:60" ht="15" customHeight="1">
      <c r="BB201" s="83">
        <f t="shared" si="13"/>
        <v>199</v>
      </c>
      <c r="BC201" s="33" t="s">
        <v>486</v>
      </c>
      <c r="BD201" s="33" t="s">
        <v>487</v>
      </c>
      <c r="BE201" s="33" t="s">
        <v>515</v>
      </c>
      <c r="BF201" s="33" t="s">
        <v>710</v>
      </c>
      <c r="BG201" s="33" t="s">
        <v>833</v>
      </c>
      <c r="BH201" s="33" t="s">
        <v>91</v>
      </c>
    </row>
    <row r="202" spans="54:60" ht="15" customHeight="1">
      <c r="BB202" s="83">
        <f t="shared" si="13"/>
        <v>200</v>
      </c>
      <c r="BC202" s="33" t="s">
        <v>488</v>
      </c>
      <c r="BD202" s="33" t="s">
        <v>489</v>
      </c>
      <c r="BE202" s="33" t="s">
        <v>515</v>
      </c>
      <c r="BF202" s="33" t="s">
        <v>711</v>
      </c>
      <c r="BG202" s="33" t="s">
        <v>834</v>
      </c>
      <c r="BH202" s="33" t="s">
        <v>717</v>
      </c>
    </row>
    <row r="203" spans="54:60" ht="15" customHeight="1">
      <c r="BB203" s="83">
        <f t="shared" si="13"/>
        <v>201</v>
      </c>
      <c r="BC203" s="33" t="s">
        <v>490</v>
      </c>
      <c r="BD203" s="33" t="s">
        <v>491</v>
      </c>
      <c r="BE203" s="33" t="s">
        <v>526</v>
      </c>
      <c r="BF203" s="33" t="s">
        <v>712</v>
      </c>
      <c r="BG203" s="33" t="s">
        <v>835</v>
      </c>
      <c r="BH203" s="33" t="s">
        <v>91</v>
      </c>
    </row>
    <row r="204" spans="54:60" ht="15" customHeight="1">
      <c r="BB204" s="83">
        <f t="shared" si="13"/>
        <v>202</v>
      </c>
      <c r="BC204" s="33" t="s">
        <v>492</v>
      </c>
      <c r="BD204" s="33" t="s">
        <v>493</v>
      </c>
      <c r="BE204" s="33" t="s">
        <v>542</v>
      </c>
      <c r="BF204" s="33" t="s">
        <v>713</v>
      </c>
      <c r="BG204" s="33" t="s">
        <v>839</v>
      </c>
      <c r="BH204" s="33" t="s">
        <v>91</v>
      </c>
    </row>
    <row r="205" spans="54:60" ht="15" customHeight="1">
      <c r="BB205" s="83">
        <f t="shared" si="13"/>
        <v>203</v>
      </c>
      <c r="BC205" s="33" t="s">
        <v>494</v>
      </c>
      <c r="BD205" s="33" t="s">
        <v>495</v>
      </c>
      <c r="BE205" s="33" t="s">
        <v>506</v>
      </c>
      <c r="BF205" s="33" t="s">
        <v>714</v>
      </c>
      <c r="BG205" s="33" t="s">
        <v>836</v>
      </c>
      <c r="BH205" s="33" t="s">
        <v>91</v>
      </c>
    </row>
    <row r="206" spans="54:60" ht="15" customHeight="1">
      <c r="BB206" s="83">
        <f t="shared" si="13"/>
        <v>204</v>
      </c>
      <c r="BC206" s="33" t="s">
        <v>496</v>
      </c>
      <c r="BD206" s="33" t="s">
        <v>0</v>
      </c>
      <c r="BE206" s="33" t="s">
        <v>504</v>
      </c>
      <c r="BF206" s="33" t="s">
        <v>715</v>
      </c>
      <c r="BG206" s="33" t="s">
        <v>837</v>
      </c>
      <c r="BH206" s="33" t="s">
        <v>91</v>
      </c>
    </row>
    <row r="207" spans="54:60" ht="15" customHeight="1">
      <c r="BB207" s="83">
        <f t="shared" si="13"/>
        <v>205</v>
      </c>
      <c r="BC207" s="33" t="s">
        <v>497</v>
      </c>
      <c r="BD207" s="33" t="s">
        <v>0</v>
      </c>
      <c r="BE207" s="33"/>
      <c r="BF207" s="33"/>
      <c r="BG207" s="33"/>
      <c r="BH207" s="33"/>
    </row>
    <row r="208" spans="54:60" ht="15" customHeight="1">
      <c r="BB208" s="83">
        <f t="shared" si="13"/>
        <v>206</v>
      </c>
      <c r="BC208" s="33" t="s">
        <v>498</v>
      </c>
      <c r="BD208" s="33" t="s">
        <v>0</v>
      </c>
      <c r="BE208" s="33"/>
      <c r="BF208" s="33"/>
      <c r="BG208" s="33"/>
      <c r="BH208" s="33"/>
    </row>
    <row r="209" spans="54:60" ht="15" customHeight="1">
      <c r="BB209" s="83">
        <f t="shared" si="13"/>
        <v>207</v>
      </c>
      <c r="BC209" s="33" t="s">
        <v>499</v>
      </c>
      <c r="BD209" s="33" t="s">
        <v>0</v>
      </c>
      <c r="BE209" s="33"/>
      <c r="BF209" s="33"/>
      <c r="BG209" s="33"/>
      <c r="BH209" s="33"/>
    </row>
    <row r="210" spans="54:60" ht="15" customHeight="1">
      <c r="BB210" s="83">
        <f t="shared" si="13"/>
        <v>208</v>
      </c>
      <c r="BC210" s="33" t="s">
        <v>500</v>
      </c>
      <c r="BD210" s="33" t="s">
        <v>0</v>
      </c>
      <c r="BE210" s="33"/>
      <c r="BF210" s="33"/>
      <c r="BG210" s="33"/>
      <c r="BH210" s="33"/>
    </row>
    <row r="211" spans="54:60" ht="15" customHeight="1">
      <c r="BB211" s="83">
        <f t="shared" si="13"/>
        <v>209</v>
      </c>
      <c r="BC211" s="33" t="s">
        <v>501</v>
      </c>
      <c r="BD211" s="33" t="s">
        <v>0</v>
      </c>
      <c r="BE211" s="33"/>
      <c r="BF211" s="33"/>
      <c r="BG211" s="33"/>
      <c r="BH211" s="33"/>
    </row>
    <row r="212" spans="54:60" ht="15" customHeight="1">
      <c r="BB212" s="83">
        <f t="shared" si="13"/>
        <v>210</v>
      </c>
      <c r="BC212" s="33" t="s">
        <v>502</v>
      </c>
      <c r="BD212" s="33" t="s">
        <v>0</v>
      </c>
      <c r="BE212" s="33"/>
      <c r="BF212" s="33"/>
      <c r="BG212" s="33"/>
      <c r="BH212" s="33"/>
    </row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</sheetData>
  <sheetProtection password="E935" sheet="1"/>
  <mergeCells count="23">
    <mergeCell ref="X10:X26"/>
    <mergeCell ref="R5:T5"/>
    <mergeCell ref="U5:W5"/>
    <mergeCell ref="C6:E6"/>
    <mergeCell ref="F6:G6"/>
    <mergeCell ref="H6:I6"/>
    <mergeCell ref="J6:L6"/>
    <mergeCell ref="M6:O6"/>
    <mergeCell ref="P6:Q6"/>
    <mergeCell ref="R6:T6"/>
    <mergeCell ref="U6:W6"/>
    <mergeCell ref="C5:E5"/>
    <mergeCell ref="F5:G5"/>
    <mergeCell ref="H5:I5"/>
    <mergeCell ref="J5:L5"/>
    <mergeCell ref="M5:O5"/>
    <mergeCell ref="P5:Q5"/>
    <mergeCell ref="C1:D3"/>
    <mergeCell ref="E1:W2"/>
    <mergeCell ref="E3:W3"/>
    <mergeCell ref="A4:B4"/>
    <mergeCell ref="C4:D4"/>
    <mergeCell ref="E4:W4"/>
  </mergeCells>
  <conditionalFormatting sqref="A36:A38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H6:I6">
      <formula1>$BB$3:$BB$212</formula1>
    </dataValidation>
    <dataValidation type="list" allowBlank="1" showInputMessage="1" showErrorMessage="1" sqref="F6:G6">
      <formula1>$BK$3:$BK$14</formula1>
    </dataValidation>
    <dataValidation type="list" allowBlank="1" showInputMessage="1" showErrorMessage="1" sqref="C6:E6">
      <formula1>$BJ$3:$BJ$14</formula1>
    </dataValidation>
  </dataValidations>
  <hyperlinks>
    <hyperlink ref="X5" r:id="rId1" display="http://www.cv-helios.net/observations/cvobsform2.php"/>
  </hyperlink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80" r:id="rId5"/>
  <headerFooter>
    <oddHeader>&amp;CMIF2002/2017</oddHeader>
    <oddFooter>&amp;C&amp;A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2017-11-20T18:48:24Z</cp:lastPrinted>
  <dcterms:created xsi:type="dcterms:W3CDTF">2017-11-12T11:44:11Z</dcterms:created>
  <dcterms:modified xsi:type="dcterms:W3CDTF">2020-12-01T13:13:28Z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