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helios\cv\"/>
    </mc:Choice>
  </mc:AlternateContent>
  <xr:revisionPtr revIDLastSave="0" documentId="13_ncr:1_{77A061BD-B06A-4B30-A6BC-84EC9D7D916C}" xr6:coauthVersionLast="47" xr6:coauthVersionMax="47" xr10:uidLastSave="{00000000-0000-0000-0000-000000000000}"/>
  <bookViews>
    <workbookView xWindow="-110" yWindow="-110" windowWidth="19420" windowHeight="10420" xr2:uid="{814FF344-1CBA-4313-BEE2-12000717C2B1}"/>
  </bookViews>
  <sheets>
    <sheet name="Search" sheetId="1" r:id="rId1"/>
    <sheet name="classes" sheetId="2" state="hidden" r:id="rId2"/>
  </sheets>
  <definedNames>
    <definedName name="_xlnm._FilterDatabase" localSheetId="1" hidden="1">classes!$O$1:$S$172</definedName>
    <definedName name="_xlnm.Print_Area" localSheetId="1">classes!$A$1:$AB$172</definedName>
    <definedName name="_xlnm.Print_Area" localSheetId="0">Search!$B$2:$J$17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2" l="1"/>
  <c r="H8" i="1"/>
  <c r="G8" i="1"/>
  <c r="E27" i="2" s="1"/>
  <c r="I10" i="1"/>
  <c r="C17" i="1" s="1"/>
  <c r="M8" i="2"/>
  <c r="T40" i="2"/>
  <c r="T82" i="2"/>
  <c r="T83" i="2"/>
  <c r="T84" i="2"/>
  <c r="T85" i="2"/>
  <c r="T86" i="2"/>
  <c r="T87" i="2"/>
  <c r="T124" i="2"/>
  <c r="T125" i="2"/>
  <c r="T126" i="2"/>
  <c r="T127" i="2"/>
  <c r="T128" i="2"/>
  <c r="T129" i="2"/>
  <c r="T166" i="2"/>
  <c r="T167" i="2"/>
  <c r="T168" i="2"/>
  <c r="T169" i="2"/>
  <c r="T170" i="2"/>
  <c r="T171" i="2"/>
  <c r="E11" i="1"/>
  <c r="D11" i="1"/>
  <c r="C11" i="1"/>
  <c r="T6" i="2"/>
  <c r="T135" i="2"/>
  <c r="T134" i="2"/>
  <c r="T133" i="2"/>
  <c r="T132" i="2"/>
  <c r="T131" i="2"/>
  <c r="T130" i="2"/>
  <c r="T93" i="2"/>
  <c r="T92" i="2"/>
  <c r="T91" i="2"/>
  <c r="T90" i="2"/>
  <c r="T89" i="2"/>
  <c r="T88" i="2"/>
  <c r="T51" i="2"/>
  <c r="T50" i="2"/>
  <c r="T49" i="2"/>
  <c r="T48" i="2"/>
  <c r="T47" i="2"/>
  <c r="T46" i="2"/>
  <c r="T9" i="2"/>
  <c r="T8" i="2"/>
  <c r="T7" i="2"/>
  <c r="T5" i="2"/>
  <c r="T161" i="2"/>
  <c r="T160" i="2"/>
  <c r="T155" i="2"/>
  <c r="T154" i="2"/>
  <c r="T149" i="2"/>
  <c r="T148" i="2"/>
  <c r="T147" i="2"/>
  <c r="T146" i="2"/>
  <c r="T145" i="2"/>
  <c r="T144" i="2"/>
  <c r="T143" i="2"/>
  <c r="T142" i="2"/>
  <c r="T141" i="2"/>
  <c r="T140" i="2"/>
  <c r="T139" i="2"/>
  <c r="T138" i="2"/>
  <c r="T137" i="2"/>
  <c r="T136" i="2"/>
  <c r="T118" i="2"/>
  <c r="T112" i="2"/>
  <c r="T106" i="2"/>
  <c r="T100" i="2"/>
  <c r="T99" i="2"/>
  <c r="T98" i="2"/>
  <c r="T97" i="2"/>
  <c r="T96" i="2"/>
  <c r="T95" i="2"/>
  <c r="T76" i="2"/>
  <c r="T70" i="2"/>
  <c r="T64" i="2"/>
  <c r="T58" i="2"/>
  <c r="T57" i="2"/>
  <c r="T56" i="2"/>
  <c r="T55" i="2"/>
  <c r="T54" i="2"/>
  <c r="T53"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T10" i="2"/>
  <c r="G6" i="1" s="1"/>
  <c r="R5" i="2"/>
  <c r="S5" i="2" s="1"/>
  <c r="R6" i="2"/>
  <c r="S6" i="2" s="1"/>
  <c r="R7" i="2"/>
  <c r="S7" i="2" s="1"/>
  <c r="R8" i="2"/>
  <c r="S8" i="2" s="1"/>
  <c r="R9" i="2"/>
  <c r="S9" i="2" s="1"/>
  <c r="R10" i="2"/>
  <c r="S10" i="2" s="1"/>
  <c r="R11" i="2"/>
  <c r="S11" i="2" s="1"/>
  <c r="R12" i="2"/>
  <c r="S12" i="2" s="1"/>
  <c r="R13" i="2"/>
  <c r="S13" i="2" s="1"/>
  <c r="R14" i="2"/>
  <c r="S14" i="2" s="1"/>
  <c r="R15" i="2"/>
  <c r="S15" i="2" s="1"/>
  <c r="R16" i="2"/>
  <c r="S16" i="2" s="1"/>
  <c r="R17" i="2"/>
  <c r="S17" i="2" s="1"/>
  <c r="R18" i="2"/>
  <c r="S18" i="2" s="1"/>
  <c r="R19" i="2"/>
  <c r="S19" i="2" s="1"/>
  <c r="R20" i="2"/>
  <c r="S20" i="2" s="1"/>
  <c r="R21" i="2"/>
  <c r="S21" i="2" s="1"/>
  <c r="R22" i="2"/>
  <c r="S22" i="2" s="1"/>
  <c r="R23" i="2"/>
  <c r="S23" i="2" s="1"/>
  <c r="R24" i="2"/>
  <c r="S24" i="2" s="1"/>
  <c r="R25" i="2"/>
  <c r="S25" i="2" s="1"/>
  <c r="R26" i="2"/>
  <c r="S26" i="2" s="1"/>
  <c r="R27" i="2"/>
  <c r="S27" i="2" s="1"/>
  <c r="R28" i="2"/>
  <c r="S28" i="2" s="1"/>
  <c r="R29" i="2"/>
  <c r="S29" i="2" s="1"/>
  <c r="R30" i="2"/>
  <c r="S30" i="2" s="1"/>
  <c r="R31" i="2"/>
  <c r="S31" i="2" s="1"/>
  <c r="R32" i="2"/>
  <c r="S32" i="2" s="1"/>
  <c r="R33" i="2"/>
  <c r="S33" i="2" s="1"/>
  <c r="R34" i="2"/>
  <c r="S34" i="2" s="1"/>
  <c r="R35" i="2"/>
  <c r="S35" i="2" s="1"/>
  <c r="R36" i="2"/>
  <c r="S36" i="2" s="1"/>
  <c r="R37" i="2"/>
  <c r="S37" i="2" s="1"/>
  <c r="R38" i="2"/>
  <c r="S38" i="2" s="1"/>
  <c r="R39" i="2"/>
  <c r="S39" i="2" s="1"/>
  <c r="R40" i="2"/>
  <c r="S40" i="2" s="1"/>
  <c r="R41" i="2"/>
  <c r="S41" i="2" s="1"/>
  <c r="R42" i="2"/>
  <c r="S42" i="2" s="1"/>
  <c r="R43" i="2"/>
  <c r="S43" i="2" s="1"/>
  <c r="R44" i="2"/>
  <c r="S44" i="2" s="1"/>
  <c r="R45" i="2"/>
  <c r="S45" i="2" s="1"/>
  <c r="R46" i="2"/>
  <c r="S46" i="2" s="1"/>
  <c r="R47" i="2"/>
  <c r="S47" i="2" s="1"/>
  <c r="R48" i="2"/>
  <c r="S48" i="2" s="1"/>
  <c r="R49" i="2"/>
  <c r="S49" i="2" s="1"/>
  <c r="R50" i="2"/>
  <c r="S50" i="2" s="1"/>
  <c r="R51" i="2"/>
  <c r="S51" i="2" s="1"/>
  <c r="R52" i="2"/>
  <c r="S52" i="2" s="1"/>
  <c r="R53" i="2"/>
  <c r="S53" i="2" s="1"/>
  <c r="R54" i="2"/>
  <c r="S54" i="2" s="1"/>
  <c r="R55" i="2"/>
  <c r="S55" i="2" s="1"/>
  <c r="R56" i="2"/>
  <c r="S56" i="2" s="1"/>
  <c r="R57" i="2"/>
  <c r="S57" i="2" s="1"/>
  <c r="R58" i="2"/>
  <c r="S58" i="2" s="1"/>
  <c r="R59" i="2"/>
  <c r="S59" i="2" s="1"/>
  <c r="R60" i="2"/>
  <c r="S60" i="2" s="1"/>
  <c r="R61" i="2"/>
  <c r="S61" i="2" s="1"/>
  <c r="R62" i="2"/>
  <c r="S62" i="2" s="1"/>
  <c r="R63" i="2"/>
  <c r="S63" i="2" s="1"/>
  <c r="R64" i="2"/>
  <c r="S64" i="2" s="1"/>
  <c r="R65" i="2"/>
  <c r="S65" i="2" s="1"/>
  <c r="R66" i="2"/>
  <c r="S66" i="2" s="1"/>
  <c r="R67" i="2"/>
  <c r="S67" i="2" s="1"/>
  <c r="R68" i="2"/>
  <c r="S68" i="2" s="1"/>
  <c r="R69" i="2"/>
  <c r="S69" i="2" s="1"/>
  <c r="R70" i="2"/>
  <c r="S70" i="2" s="1"/>
  <c r="R71" i="2"/>
  <c r="S71" i="2" s="1"/>
  <c r="R72" i="2"/>
  <c r="S72" i="2" s="1"/>
  <c r="R73" i="2"/>
  <c r="S73" i="2" s="1"/>
  <c r="R74" i="2"/>
  <c r="S74" i="2" s="1"/>
  <c r="R75" i="2"/>
  <c r="S75" i="2" s="1"/>
  <c r="R76" i="2"/>
  <c r="S76" i="2" s="1"/>
  <c r="R77" i="2"/>
  <c r="S77" i="2" s="1"/>
  <c r="R78" i="2"/>
  <c r="S78" i="2" s="1"/>
  <c r="R79" i="2"/>
  <c r="S79" i="2" s="1"/>
  <c r="R80" i="2"/>
  <c r="S80" i="2" s="1"/>
  <c r="R81" i="2"/>
  <c r="S81" i="2" s="1"/>
  <c r="R82" i="2"/>
  <c r="S82" i="2" s="1"/>
  <c r="R83" i="2"/>
  <c r="S83" i="2" s="1"/>
  <c r="R84" i="2"/>
  <c r="S84" i="2" s="1"/>
  <c r="R85" i="2"/>
  <c r="S85" i="2" s="1"/>
  <c r="R86" i="2"/>
  <c r="S86" i="2" s="1"/>
  <c r="R87" i="2"/>
  <c r="S87" i="2" s="1"/>
  <c r="R88" i="2"/>
  <c r="S88" i="2" s="1"/>
  <c r="R89" i="2"/>
  <c r="S89" i="2" s="1"/>
  <c r="R90" i="2"/>
  <c r="S90" i="2" s="1"/>
  <c r="R91" i="2"/>
  <c r="S91" i="2" s="1"/>
  <c r="R92" i="2"/>
  <c r="S92" i="2" s="1"/>
  <c r="R93" i="2"/>
  <c r="S93" i="2" s="1"/>
  <c r="R94" i="2"/>
  <c r="S94" i="2" s="1"/>
  <c r="R95" i="2"/>
  <c r="S95" i="2" s="1"/>
  <c r="R96" i="2"/>
  <c r="S96" i="2" s="1"/>
  <c r="R97" i="2"/>
  <c r="S97" i="2" s="1"/>
  <c r="R98" i="2"/>
  <c r="S98" i="2" s="1"/>
  <c r="R99" i="2"/>
  <c r="S99" i="2" s="1"/>
  <c r="R100" i="2"/>
  <c r="S100" i="2" s="1"/>
  <c r="R101" i="2"/>
  <c r="S101" i="2" s="1"/>
  <c r="R102" i="2"/>
  <c r="S102" i="2" s="1"/>
  <c r="R103" i="2"/>
  <c r="S103" i="2" s="1"/>
  <c r="R104" i="2"/>
  <c r="S104" i="2" s="1"/>
  <c r="R105" i="2"/>
  <c r="S105" i="2" s="1"/>
  <c r="R106" i="2"/>
  <c r="S106" i="2" s="1"/>
  <c r="R107" i="2"/>
  <c r="S107" i="2" s="1"/>
  <c r="R108" i="2"/>
  <c r="S108" i="2" s="1"/>
  <c r="R109" i="2"/>
  <c r="S109" i="2" s="1"/>
  <c r="R110" i="2"/>
  <c r="S110" i="2" s="1"/>
  <c r="R111" i="2"/>
  <c r="S111" i="2" s="1"/>
  <c r="R112" i="2"/>
  <c r="S112" i="2" s="1"/>
  <c r="R113" i="2"/>
  <c r="S113" i="2" s="1"/>
  <c r="R114" i="2"/>
  <c r="S114" i="2" s="1"/>
  <c r="R115" i="2"/>
  <c r="S115" i="2" s="1"/>
  <c r="R116" i="2"/>
  <c r="S116" i="2" s="1"/>
  <c r="R117" i="2"/>
  <c r="S117" i="2" s="1"/>
  <c r="R118" i="2"/>
  <c r="S118" i="2" s="1"/>
  <c r="R119" i="2"/>
  <c r="S119" i="2" s="1"/>
  <c r="R120" i="2"/>
  <c r="S120" i="2" s="1"/>
  <c r="R121" i="2"/>
  <c r="S121" i="2" s="1"/>
  <c r="R122" i="2"/>
  <c r="S122" i="2" s="1"/>
  <c r="R123" i="2"/>
  <c r="S123" i="2" s="1"/>
  <c r="R124" i="2"/>
  <c r="S124" i="2" s="1"/>
  <c r="R125" i="2"/>
  <c r="S125" i="2" s="1"/>
  <c r="R126" i="2"/>
  <c r="S126" i="2" s="1"/>
  <c r="R127" i="2"/>
  <c r="S127" i="2" s="1"/>
  <c r="R128" i="2"/>
  <c r="S128" i="2" s="1"/>
  <c r="R129" i="2"/>
  <c r="S129" i="2" s="1"/>
  <c r="R130" i="2"/>
  <c r="S130" i="2" s="1"/>
  <c r="R131" i="2"/>
  <c r="S131" i="2" s="1"/>
  <c r="R132" i="2"/>
  <c r="S132" i="2" s="1"/>
  <c r="R133" i="2"/>
  <c r="S133" i="2" s="1"/>
  <c r="R134" i="2"/>
  <c r="S134" i="2" s="1"/>
  <c r="R135" i="2"/>
  <c r="S135" i="2" s="1"/>
  <c r="R136" i="2"/>
  <c r="S136" i="2" s="1"/>
  <c r="R137" i="2"/>
  <c r="S137" i="2" s="1"/>
  <c r="R138" i="2"/>
  <c r="S138" i="2" s="1"/>
  <c r="R139" i="2"/>
  <c r="S139" i="2" s="1"/>
  <c r="R140" i="2"/>
  <c r="S140" i="2" s="1"/>
  <c r="R141" i="2"/>
  <c r="S141" i="2" s="1"/>
  <c r="R142" i="2"/>
  <c r="S142" i="2" s="1"/>
  <c r="R143" i="2"/>
  <c r="S143" i="2" s="1"/>
  <c r="R144" i="2"/>
  <c r="S144" i="2" s="1"/>
  <c r="R145" i="2"/>
  <c r="S145" i="2" s="1"/>
  <c r="R146" i="2"/>
  <c r="S146" i="2" s="1"/>
  <c r="R147" i="2"/>
  <c r="S147" i="2" s="1"/>
  <c r="R148" i="2"/>
  <c r="S148" i="2" s="1"/>
  <c r="R149" i="2"/>
  <c r="S149" i="2" s="1"/>
  <c r="R150" i="2"/>
  <c r="S150" i="2" s="1"/>
  <c r="R151" i="2"/>
  <c r="S151" i="2" s="1"/>
  <c r="R152" i="2"/>
  <c r="S152" i="2" s="1"/>
  <c r="R153" i="2"/>
  <c r="S153" i="2" s="1"/>
  <c r="R154" i="2"/>
  <c r="S154" i="2" s="1"/>
  <c r="R155" i="2"/>
  <c r="S155" i="2" s="1"/>
  <c r="R156" i="2"/>
  <c r="S156" i="2" s="1"/>
  <c r="R157" i="2"/>
  <c r="S157" i="2" s="1"/>
  <c r="R158" i="2"/>
  <c r="S158" i="2" s="1"/>
  <c r="R159" i="2"/>
  <c r="S159" i="2" s="1"/>
  <c r="R160" i="2"/>
  <c r="S160" i="2" s="1"/>
  <c r="R161" i="2"/>
  <c r="S161" i="2" s="1"/>
  <c r="R162" i="2"/>
  <c r="S162" i="2" s="1"/>
  <c r="R163" i="2"/>
  <c r="S163" i="2" s="1"/>
  <c r="R164" i="2"/>
  <c r="S164" i="2" s="1"/>
  <c r="R165" i="2"/>
  <c r="S165" i="2" s="1"/>
  <c r="R166" i="2"/>
  <c r="S166" i="2" s="1"/>
  <c r="R167" i="2"/>
  <c r="S167" i="2" s="1"/>
  <c r="R168" i="2"/>
  <c r="S168" i="2" s="1"/>
  <c r="R169" i="2"/>
  <c r="S169" i="2" s="1"/>
  <c r="R170" i="2"/>
  <c r="S170" i="2" s="1"/>
  <c r="R171" i="2"/>
  <c r="S171" i="2" s="1"/>
  <c r="R4" i="2"/>
  <c r="S4" i="2" s="1"/>
  <c r="M5" i="2"/>
  <c r="M6" i="2"/>
  <c r="M7" i="2"/>
  <c r="M9" i="2"/>
  <c r="M10"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4" i="2"/>
  <c r="I8" i="1" l="1"/>
  <c r="I9" i="1" s="1"/>
  <c r="C16" i="1"/>
  <c r="G11" i="1"/>
  <c r="E25" i="2"/>
  <c r="G13" i="1" s="1"/>
  <c r="E26" i="2"/>
  <c r="G14" i="1" s="1"/>
  <c r="G15" i="1"/>
</calcChain>
</file>

<file path=xl/sharedStrings.xml><?xml version="1.0" encoding="utf-8"?>
<sst xmlns="http://schemas.openxmlformats.org/spreadsheetml/2006/main" count="1550" uniqueCount="169">
  <si>
    <t>A</t>
  </si>
  <si>
    <t>C</t>
  </si>
  <si>
    <t>D</t>
  </si>
  <si>
    <t>E</t>
  </si>
  <si>
    <t>F</t>
  </si>
  <si>
    <t>H</t>
  </si>
  <si>
    <t>B</t>
  </si>
  <si>
    <t>X</t>
  </si>
  <si>
    <t>R</t>
  </si>
  <si>
    <t>S</t>
  </si>
  <si>
    <t>K</t>
  </si>
  <si>
    <t>O</t>
  </si>
  <si>
    <t>I</t>
  </si>
  <si>
    <t>G</t>
  </si>
  <si>
    <t>J</t>
  </si>
  <si>
    <t>L</t>
  </si>
  <si>
    <t>M</t>
  </si>
  <si>
    <t>N</t>
  </si>
  <si>
    <t>P</t>
  </si>
  <si>
    <t>Q</t>
  </si>
  <si>
    <t>T</t>
  </si>
  <si>
    <t>U</t>
  </si>
  <si>
    <t>V</t>
  </si>
  <si>
    <t>W</t>
  </si>
  <si>
    <t>Y</t>
  </si>
  <si>
    <t>Z</t>
  </si>
  <si>
    <t xml:space="preserve">    A - A small single unipolar sunspot. Representing either the formative or final stage of evolution.</t>
  </si>
  <si>
    <t xml:space="preserve">    B - Bipolar sunspot group with no penumbra on any of the spots.  </t>
  </si>
  <si>
    <t xml:space="preserve">    C - A bipolar sunspot group. One sunspot must have penumbra. </t>
  </si>
  <si>
    <t xml:space="preserve">    D - A bipolar sunspot group with penumbra on both ends of the group. Longitudinal extent does not exceed 10 deg.</t>
  </si>
  <si>
    <t xml:space="preserve">    E - A bipolar sunspot group with penumbra on both ends. Longitudinal extent exceeds 10 deg. but less than 15 deg. </t>
  </si>
  <si>
    <t xml:space="preserve">    F - An elongated bipolar sunspot group with penumbra on both ends. Longitudinal extent of penumbra exceeds 15 deg. </t>
  </si>
  <si>
    <t xml:space="preserve">    H - A unipolar sunspot group with penumbra. </t>
  </si>
  <si>
    <t xml:space="preserve">    x - undefined for unipolar groups (class A and H)</t>
  </si>
  <si>
    <t xml:space="preserve"> </t>
  </si>
  <si>
    <t>CVnbr.</t>
  </si>
  <si>
    <t>ZMcI-type</t>
  </si>
  <si>
    <t>Magnetic type</t>
  </si>
  <si>
    <t>Length</t>
  </si>
  <si>
    <t>Distribution</t>
  </si>
  <si>
    <t>-</t>
  </si>
  <si>
    <t>Single</t>
  </si>
  <si>
    <t>Open</t>
  </si>
  <si>
    <t>Intermediate</t>
  </si>
  <si>
    <t>Rudimentary</t>
  </si>
  <si>
    <t>Asymmetric, &lt;2½°</t>
  </si>
  <si>
    <t>Bipolar</t>
  </si>
  <si>
    <t>&lt;10°</t>
  </si>
  <si>
    <t>&gt;10° &lt;15°</t>
  </si>
  <si>
    <t>Compact</t>
  </si>
  <si>
    <t>Compact    </t>
  </si>
  <si>
    <t>Unipolar</t>
  </si>
  <si>
    <t>Axx</t>
  </si>
  <si>
    <t>Bxo</t>
  </si>
  <si>
    <t>Bxi</t>
  </si>
  <si>
    <t>Hrx</t>
  </si>
  <si>
    <t>Cro</t>
  </si>
  <si>
    <t>Cri</t>
  </si>
  <si>
    <t>Hax</t>
  </si>
  <si>
    <t>Cao</t>
  </si>
  <si>
    <t>Cai</t>
  </si>
  <si>
    <t>Hsx</t>
  </si>
  <si>
    <t>Cso</t>
  </si>
  <si>
    <t>Csi</t>
  </si>
  <si>
    <t>Dro</t>
  </si>
  <si>
    <t>Ero</t>
  </si>
  <si>
    <t>Fro</t>
  </si>
  <si>
    <t>Dri</t>
  </si>
  <si>
    <t>Eri</t>
  </si>
  <si>
    <t>Fri</t>
  </si>
  <si>
    <t>Dao</t>
  </si>
  <si>
    <t>Eao</t>
  </si>
  <si>
    <t>Fao</t>
  </si>
  <si>
    <t>Dai</t>
  </si>
  <si>
    <t>Eai</t>
  </si>
  <si>
    <t>Fai</t>
  </si>
  <si>
    <t>Dso</t>
  </si>
  <si>
    <t>Eso</t>
  </si>
  <si>
    <t>Fso</t>
  </si>
  <si>
    <t>Dsi</t>
  </si>
  <si>
    <t>Esi</t>
  </si>
  <si>
    <t>Fsi</t>
  </si>
  <si>
    <t>Dac</t>
  </si>
  <si>
    <t>Eac</t>
  </si>
  <si>
    <t>Fac</t>
  </si>
  <si>
    <t>Dsc</t>
  </si>
  <si>
    <t>Esc</t>
  </si>
  <si>
    <t>Fsc</t>
  </si>
  <si>
    <t>Hkx</t>
  </si>
  <si>
    <t>Cko</t>
  </si>
  <si>
    <t>Cki</t>
  </si>
  <si>
    <t>Hhx</t>
  </si>
  <si>
    <t>Cho</t>
  </si>
  <si>
    <t>Chi</t>
  </si>
  <si>
    <t>Dko</t>
  </si>
  <si>
    <t>Eko</t>
  </si>
  <si>
    <t>Fko</t>
  </si>
  <si>
    <t>Dki</t>
  </si>
  <si>
    <t>Eki</t>
  </si>
  <si>
    <t>Fki</t>
  </si>
  <si>
    <t>Dho</t>
  </si>
  <si>
    <t>Eho</t>
  </si>
  <si>
    <t>Fho</t>
  </si>
  <si>
    <t>Dhi</t>
  </si>
  <si>
    <t>Ehi</t>
  </si>
  <si>
    <t>Fhi</t>
  </si>
  <si>
    <t>Dkc</t>
  </si>
  <si>
    <t>Ekc</t>
  </si>
  <si>
    <t>Fkc</t>
  </si>
  <si>
    <t>Dhc</t>
  </si>
  <si>
    <t>Ehc</t>
  </si>
  <si>
    <t>Fhc</t>
  </si>
  <si>
    <t>No penumbra</t>
  </si>
  <si>
    <t>Symmetric, &lt;2½°</t>
  </si>
  <si>
    <t>Asymmetric, &gt;2½°</t>
  </si>
  <si>
    <t>Symmetric, &gt;2½°</t>
  </si>
  <si>
    <t>&gt;15°</t>
  </si>
  <si>
    <t>Bipolar one side</t>
  </si>
  <si>
    <t>CV-number</t>
  </si>
  <si>
    <t>1st</t>
  </si>
  <si>
    <t>2nd</t>
  </si>
  <si>
    <t>3rd</t>
  </si>
  <si>
    <t>LETTERS</t>
  </si>
  <si>
    <t>a</t>
  </si>
  <si>
    <t>168 COMBINATIONS</t>
  </si>
  <si>
    <t>60 CORRECT COMBINATIONS</t>
  </si>
  <si>
    <t>Class</t>
  </si>
  <si>
    <t>CV</t>
  </si>
  <si>
    <t>CORRECT CLASSIFICATION</t>
  </si>
  <si>
    <t>EXPLANATION</t>
  </si>
  <si>
    <t>1st letter</t>
  </si>
  <si>
    <t>2nd letter</t>
  </si>
  <si>
    <t>3rd letter</t>
  </si>
  <si>
    <t>Letter not exist</t>
  </si>
  <si>
    <t>CORRECT SUNSPOT CLASSIFICATION FINDER AND EXPLANATIONS</t>
  </si>
  <si>
    <t>x</t>
  </si>
  <si>
    <t>c</t>
  </si>
  <si>
    <t>h</t>
  </si>
  <si>
    <t>Explanation</t>
  </si>
  <si>
    <t>s</t>
  </si>
  <si>
    <t>o</t>
  </si>
  <si>
    <t>i</t>
  </si>
  <si>
    <t>Type your classification suggestion in the 3 above cells</t>
  </si>
  <si>
    <t>Bipolar, no penumbra</t>
  </si>
  <si>
    <t>Bipolar, penumbra one side</t>
  </si>
  <si>
    <t>Bipolar penumbra both sides</t>
  </si>
  <si>
    <t>r</t>
  </si>
  <si>
    <t>k</t>
  </si>
  <si>
    <t xml:space="preserve">    a - small, asymmetric. Penumbra of the largest spot is irregular in outline and the multiple umbra within it are separated.  
    The north-south diameter across the penumbra is less or equal than 2,5 degrees.</t>
  </si>
  <si>
    <t xml:space="preserve">    x - no penumbra (group class is A or B).</t>
  </si>
  <si>
    <t xml:space="preserve">    s - small, symmetric sunspot. Largest spot has mature, dark, filamentary penumbra of circular or elliptical shape with little 
    irregularity to the border. The north-south diameter across the penumbra is less or equal than 2.5 degrees.</t>
  </si>
  <si>
    <t xml:space="preserve">    k - large, assymetric. Same structure as type 'a', but north-south diameter of penumbra is more than 2.5 degrees. 
    Area, therefore, must be larger or equal than 250 millionths of the solar hemisphere.</t>
  </si>
  <si>
    <t xml:space="preserve">    h - large, symmetric sunspot. Same structure as type 's', but north-south diameter of penumbra is more 
    than 2,5 degrees. Area, therefore, must be larger or equal than 250 millionths of the solar hemisphere.</t>
  </si>
  <si>
    <t xml:space="preserve">    o - open. Few, if any, spots between leader and follower. Interior spots of very small size. 
    Class E and F groups of 'open' category are equivalent to old Zurich class G.</t>
  </si>
  <si>
    <t xml:space="preserve">    i - intermediate. Numerous spots lie between the leading and following portions of the group, 
    but none of them possesses mature penumbra.</t>
  </si>
  <si>
    <t xml:space="preserve">    c - compact. The area between the leading and the following ends of the spot group is populated with 
    many strong spots, with at least one interior spot possessing mature penumbra. 
    The extreme case of compact distribution has the entire spot group enveloped in one continuous penumbral area.</t>
  </si>
  <si>
    <t>Comment</t>
  </si>
  <si>
    <t>Unipolar, no penumbra</t>
  </si>
  <si>
    <t>Unipolar, penumbra</t>
  </si>
  <si>
    <t>Type 
penumbra</t>
  </si>
  <si>
    <t>ZÜRICH7McINTOSH CLASSIFICATIONS WITH CV AND EXPLANATION</t>
  </si>
  <si>
    <t>ZMcI-letters with explanations</t>
  </si>
  <si>
    <t xml:space="preserve">    r - rudimentary penumbra partially surrounds the largest spot. This penumbra is incomplete, granular rather than filamentary, 
    brighter than mature penumbra, and extends as little as 3 arcsecs from the spot umbra. Rudimentary penumbra may be either in a stage of 
    formation or dissolution. </t>
  </si>
  <si>
    <t>Zürich/McIntosh sunspot classifications system with Explanation and CV</t>
  </si>
  <si>
    <t>Asymmetric &lt;2½°</t>
  </si>
  <si>
    <t>Symmetric &lt;2½° </t>
  </si>
  <si>
    <t>Symmetric &lt;2½°</t>
  </si>
  <si>
    <t>Asymmetric &gt;2½°</t>
  </si>
  <si>
    <t>Symmetric &gt;2½°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</si>
</sst>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Times New Roman"/>
      <family val="1"/>
    </font>
    <font>
      <sz val="10"/>
      <name val="Arial"/>
      <family val="2"/>
    </font>
    <font>
      <sz val="11"/>
      <color theme="1"/>
      <name val="Bookman Old Style"/>
      <family val="1"/>
    </font>
    <font>
      <b/>
      <sz val="12"/>
      <color theme="1"/>
      <name val="Bookman Old Style"/>
      <family val="1"/>
    </font>
    <font>
      <sz val="11"/>
      <color indexed="18"/>
      <name val="Times New Roman"/>
      <family val="1"/>
    </font>
    <font>
      <b/>
      <sz val="12"/>
      <color rgb="FF000000"/>
      <name val="Times New Roman"/>
      <family val="1"/>
    </font>
    <font>
      <b/>
      <sz val="11"/>
      <color theme="1"/>
      <name val="Times New Roman"/>
      <family val="1"/>
    </font>
    <font>
      <b/>
      <sz val="16"/>
      <color theme="1"/>
      <name val="Times New Roman"/>
      <family val="1"/>
    </font>
    <font>
      <b/>
      <sz val="12"/>
      <color theme="1"/>
      <name val="Times New Roman"/>
      <family val="1"/>
    </font>
    <font>
      <b/>
      <sz val="11"/>
      <color rgb="FF000000"/>
      <name val="Times New Roman"/>
      <family val="1"/>
    </font>
    <font>
      <sz val="16"/>
      <color theme="1"/>
      <name val="Times New Roman"/>
      <family val="1"/>
    </font>
    <font>
      <b/>
      <sz val="24"/>
      <color theme="1"/>
      <name val="Times New Roman"/>
      <family val="1"/>
    </font>
    <font>
      <u/>
      <sz val="11"/>
      <color theme="10"/>
      <name val="Calibri"/>
      <family val="2"/>
      <scheme val="minor"/>
    </font>
    <font>
      <b/>
      <sz val="16"/>
      <color theme="10"/>
      <name val="Times New Roman"/>
      <family val="1"/>
    </font>
    <font>
      <sz val="14"/>
      <color theme="1"/>
      <name val="Times New Roman"/>
      <family val="1"/>
    </font>
    <font>
      <b/>
      <sz val="11"/>
      <color theme="1"/>
      <name val="Bookman Old Style"/>
      <family val="1"/>
    </font>
    <font>
      <sz val="10"/>
      <color theme="1"/>
      <name val="Times New Roman"/>
      <family val="1"/>
    </font>
    <font>
      <sz val="11"/>
      <color rgb="FF002060"/>
      <name val="Times New Roman"/>
      <family val="1"/>
    </font>
    <font>
      <sz val="10"/>
      <color rgb="FF002060"/>
      <name val="Times New Roman"/>
      <family val="1"/>
    </font>
    <font>
      <b/>
      <sz val="9"/>
      <color theme="1"/>
      <name val="Times New Roman"/>
      <family val="1"/>
    </font>
    <font>
      <sz val="9"/>
      <color theme="1"/>
      <name val="Times New Roman"/>
      <family val="1"/>
    </font>
    <font>
      <sz val="12"/>
      <color rgb="FF000000"/>
      <name val="Times New Roman"/>
      <family val="1"/>
    </font>
    <font>
      <b/>
      <sz val="8"/>
      <color rgb="FF000000"/>
      <name val="Times New Roman"/>
      <family val="1"/>
    </font>
    <font>
      <sz val="8"/>
      <color rgb="FF000000"/>
      <name val="Times New Roman"/>
      <family val="1"/>
    </font>
    <font>
      <sz val="10"/>
      <color rgb="FF000000"/>
      <name val="Times New Roman"/>
      <family val="1"/>
    </font>
    <font>
      <b/>
      <sz val="11"/>
      <color rgb="FFFF0000"/>
      <name val="Times New Roman"/>
      <family val="1"/>
    </font>
    <font>
      <sz val="8"/>
      <color theme="1"/>
      <name val="Calibri"/>
      <family val="2"/>
      <scheme val="minor"/>
    </font>
    <font>
      <b/>
      <sz val="16"/>
      <color rgb="FFFF0000"/>
      <name val="Times New Roman"/>
      <family val="1"/>
    </font>
  </fonts>
  <fills count="12">
    <fill>
      <patternFill patternType="none"/>
    </fill>
    <fill>
      <patternFill patternType="gray125"/>
    </fill>
    <fill>
      <patternFill patternType="solid">
        <fgColor theme="9"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62">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rgb="FFFF6600"/>
      </right>
      <top/>
      <bottom style="thin">
        <color rgb="FFFF6600"/>
      </bottom>
      <diagonal/>
    </border>
    <border>
      <left style="thick">
        <color rgb="FFFF6600"/>
      </left>
      <right style="thin">
        <color rgb="FFFF6600"/>
      </right>
      <top style="thick">
        <color rgb="FFFF6600"/>
      </top>
      <bottom style="thick">
        <color rgb="FFFF6600"/>
      </bottom>
      <diagonal/>
    </border>
    <border>
      <left/>
      <right style="thin">
        <color rgb="FFFF6600"/>
      </right>
      <top style="thick">
        <color rgb="FFFF6600"/>
      </top>
      <bottom style="thick">
        <color rgb="FFFF6600"/>
      </bottom>
      <diagonal/>
    </border>
    <border>
      <left/>
      <right style="thick">
        <color rgb="FFFF6600"/>
      </right>
      <top style="thick">
        <color rgb="FFFF6600"/>
      </top>
      <bottom style="thick">
        <color rgb="FFFF6600"/>
      </bottom>
      <diagonal/>
    </border>
    <border>
      <left style="thick">
        <color rgb="FFFF6600"/>
      </left>
      <right style="thin">
        <color rgb="FFFF6600"/>
      </right>
      <top/>
      <bottom style="thin">
        <color rgb="FFFF6600"/>
      </bottom>
      <diagonal/>
    </border>
    <border>
      <left style="thin">
        <color rgb="FFFF6600"/>
      </left>
      <right style="thick">
        <color rgb="FFFF6600"/>
      </right>
      <top style="thin">
        <color rgb="FFFF6600"/>
      </top>
      <bottom style="thin">
        <color rgb="FFFF6600"/>
      </bottom>
      <diagonal/>
    </border>
    <border>
      <left style="thick">
        <color rgb="FFFF6600"/>
      </left>
      <right style="thin">
        <color rgb="FFFF6600"/>
      </right>
      <top/>
      <bottom style="thick">
        <color rgb="FFFF6600"/>
      </bottom>
      <diagonal/>
    </border>
    <border>
      <left/>
      <right style="thin">
        <color rgb="FFFF6600"/>
      </right>
      <top/>
      <bottom style="thick">
        <color rgb="FFFF6600"/>
      </bottom>
      <diagonal/>
    </border>
    <border>
      <left style="thin">
        <color rgb="FFFF6600"/>
      </left>
      <right style="thick">
        <color rgb="FFFF6600"/>
      </right>
      <top style="thin">
        <color rgb="FFFF6600"/>
      </top>
      <bottom style="thick">
        <color rgb="FFFF6600"/>
      </bottom>
      <diagonal/>
    </border>
    <border>
      <left/>
      <right/>
      <top/>
      <bottom style="thin">
        <color indexed="64"/>
      </bottom>
      <diagonal/>
    </border>
    <border>
      <left style="thick">
        <color rgb="FFFF6600"/>
      </left>
      <right style="thin">
        <color rgb="FFFF6600"/>
      </right>
      <top style="thick">
        <color rgb="FFFF6600"/>
      </top>
      <bottom style="thin">
        <color rgb="FFFF6600"/>
      </bottom>
      <diagonal/>
    </border>
    <border>
      <left style="thin">
        <color rgb="FFFF6600"/>
      </left>
      <right style="thick">
        <color rgb="FFFF6600"/>
      </right>
      <top style="thick">
        <color rgb="FFFF6600"/>
      </top>
      <bottom style="thin">
        <color rgb="FFFF6600"/>
      </bottom>
      <diagonal/>
    </border>
    <border>
      <left style="thick">
        <color rgb="FFFF6600"/>
      </left>
      <right style="thin">
        <color rgb="FFFF6600"/>
      </right>
      <top style="thin">
        <color rgb="FFFF6600"/>
      </top>
      <bottom style="thin">
        <color rgb="FFFF6600"/>
      </bottom>
      <diagonal/>
    </border>
    <border>
      <left style="thick">
        <color rgb="FFFF6600"/>
      </left>
      <right style="thin">
        <color rgb="FFFF6600"/>
      </right>
      <top style="thin">
        <color rgb="FFFF6600"/>
      </top>
      <bottom style="thick">
        <color rgb="FFFF6600"/>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double">
        <color auto="1"/>
      </top>
      <bottom style="thin">
        <color indexed="64"/>
      </bottom>
      <diagonal/>
    </border>
    <border>
      <left style="thin">
        <color indexed="64"/>
      </left>
      <right/>
      <top style="medium">
        <color indexed="64"/>
      </top>
      <bottom/>
      <diagonal/>
    </border>
    <border>
      <left/>
      <right/>
      <top style="medium">
        <color indexed="64"/>
      </top>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rgb="FFFF6600"/>
      </bottom>
      <diagonal/>
    </border>
    <border>
      <left style="thick">
        <color rgb="FFFF6600"/>
      </left>
      <right/>
      <top style="thick">
        <color rgb="FFFF6600"/>
      </top>
      <bottom/>
      <diagonal/>
    </border>
    <border>
      <left/>
      <right style="thick">
        <color rgb="FFFF6600"/>
      </right>
      <top style="thick">
        <color rgb="FFFF6600"/>
      </top>
      <bottom/>
      <diagonal/>
    </border>
    <border>
      <left style="thick">
        <color rgb="FFFF6600"/>
      </left>
      <right/>
      <top/>
      <bottom style="thick">
        <color rgb="FFFF6600"/>
      </bottom>
      <diagonal/>
    </border>
    <border>
      <left/>
      <right style="thick">
        <color rgb="FFFF6600"/>
      </right>
      <top/>
      <bottom style="thick">
        <color rgb="FFFF6600"/>
      </bottom>
      <diagonal/>
    </border>
    <border>
      <left/>
      <right/>
      <top style="medium">
        <color indexed="64"/>
      </top>
      <bottom style="double">
        <color auto="1"/>
      </bottom>
      <diagonal/>
    </border>
  </borders>
  <cellStyleXfs count="3">
    <xf numFmtId="0" fontId="0" fillId="0" borderId="0"/>
    <xf numFmtId="0" fontId="2" fillId="0" borderId="0"/>
    <xf numFmtId="0" fontId="13" fillId="0" borderId="0" applyNumberFormat="0" applyFill="0" applyBorder="0" applyAlignment="0" applyProtection="0"/>
  </cellStyleXfs>
  <cellXfs count="116">
    <xf numFmtId="0" fontId="0" fillId="0" borderId="0" xfId="0"/>
    <xf numFmtId="0" fontId="3" fillId="3" borderId="1" xfId="0" applyFont="1" applyFill="1" applyBorder="1" applyAlignment="1">
      <alignment vertical="center"/>
    </xf>
    <xf numFmtId="0" fontId="3" fillId="3" borderId="2" xfId="0" applyFont="1" applyFill="1" applyBorder="1" applyAlignment="1">
      <alignment vertical="center"/>
    </xf>
    <xf numFmtId="0" fontId="5" fillId="4" borderId="3" xfId="1" applyFont="1" applyFill="1" applyBorder="1" applyAlignment="1">
      <alignment horizontal="center"/>
    </xf>
    <xf numFmtId="0" fontId="4" fillId="0" borderId="0" xfId="0" applyFont="1"/>
    <xf numFmtId="0" fontId="3" fillId="3" borderId="6" xfId="0" applyFont="1" applyFill="1" applyBorder="1" applyAlignment="1">
      <alignment vertical="center"/>
    </xf>
    <xf numFmtId="0" fontId="0" fillId="5" borderId="0" xfId="0" applyFill="1"/>
    <xf numFmtId="0" fontId="4" fillId="0" borderId="5"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0" xfId="0" applyFont="1" applyAlignment="1">
      <alignment horizontal="center"/>
    </xf>
    <xf numFmtId="0" fontId="6" fillId="0" borderId="9" xfId="0" applyFont="1" applyBorder="1" applyAlignment="1">
      <alignment horizontal="center" vertical="center"/>
    </xf>
    <xf numFmtId="0" fontId="7" fillId="0" borderId="3" xfId="0" applyFont="1" applyBorder="1"/>
    <xf numFmtId="0" fontId="1" fillId="0" borderId="3" xfId="0" applyFont="1" applyBorder="1"/>
    <xf numFmtId="0" fontId="10" fillId="0" borderId="3" xfId="0" applyFont="1" applyBorder="1" applyAlignment="1">
      <alignment horizontal="left" vertical="center"/>
    </xf>
    <xf numFmtId="0" fontId="6" fillId="7" borderId="3" xfId="0" applyFont="1" applyFill="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9" borderId="19" xfId="0" applyFont="1" applyFill="1" applyBorder="1" applyAlignment="1">
      <alignment horizontal="left" vertical="center"/>
    </xf>
    <xf numFmtId="0" fontId="6" fillId="9" borderId="21" xfId="0" applyFont="1" applyFill="1" applyBorder="1" applyAlignment="1">
      <alignment horizontal="left" vertical="center"/>
    </xf>
    <xf numFmtId="0" fontId="6" fillId="9" borderId="22" xfId="0" applyFont="1" applyFill="1" applyBorder="1" applyAlignment="1">
      <alignment horizontal="left" vertical="center"/>
    </xf>
    <xf numFmtId="0" fontId="5" fillId="4" borderId="23" xfId="1" applyFont="1" applyFill="1" applyBorder="1" applyAlignment="1">
      <alignment horizontal="center"/>
    </xf>
    <xf numFmtId="0" fontId="3" fillId="0" borderId="1" xfId="0" applyFont="1" applyBorder="1" applyAlignment="1">
      <alignment vertical="center"/>
    </xf>
    <xf numFmtId="0" fontId="1" fillId="0" borderId="0" xfId="0" applyFont="1"/>
    <xf numFmtId="0" fontId="16" fillId="0" borderId="0" xfId="0" applyFont="1"/>
    <xf numFmtId="0" fontId="1" fillId="7" borderId="3" xfId="0" applyFont="1" applyFill="1" applyBorder="1"/>
    <xf numFmtId="0" fontId="12" fillId="6" borderId="4" xfId="0" applyFont="1" applyFill="1" applyBorder="1" applyAlignment="1" applyProtection="1">
      <alignment horizontal="center" vertical="center"/>
      <protection locked="0"/>
    </xf>
    <xf numFmtId="0" fontId="0" fillId="10" borderId="27" xfId="0" applyFill="1" applyBorder="1" applyProtection="1">
      <protection hidden="1"/>
    </xf>
    <xf numFmtId="0" fontId="0" fillId="10" borderId="28" xfId="0" applyFill="1" applyBorder="1" applyProtection="1">
      <protection hidden="1"/>
    </xf>
    <xf numFmtId="0" fontId="0" fillId="10" borderId="29" xfId="0" applyFill="1" applyBorder="1" applyProtection="1">
      <protection hidden="1"/>
    </xf>
    <xf numFmtId="0" fontId="0" fillId="10" borderId="30" xfId="0" applyFill="1" applyBorder="1" applyProtection="1">
      <protection hidden="1"/>
    </xf>
    <xf numFmtId="0" fontId="0" fillId="11" borderId="0" xfId="0" applyFill="1" applyProtection="1">
      <protection hidden="1"/>
    </xf>
    <xf numFmtId="0" fontId="0" fillId="11" borderId="40" xfId="0" applyFill="1" applyBorder="1" applyProtection="1">
      <protection hidden="1"/>
    </xf>
    <xf numFmtId="0" fontId="1" fillId="11" borderId="41" xfId="0" applyFont="1" applyFill="1" applyBorder="1" applyAlignment="1" applyProtection="1">
      <alignment horizontal="center" vertical="center"/>
      <protection hidden="1"/>
    </xf>
    <xf numFmtId="0" fontId="1" fillId="11" borderId="3" xfId="0" applyFont="1" applyFill="1" applyBorder="1" applyAlignment="1" applyProtection="1">
      <alignment horizontal="center" vertical="center"/>
      <protection hidden="1"/>
    </xf>
    <xf numFmtId="0" fontId="8" fillId="11" borderId="3" xfId="0" applyFont="1" applyFill="1" applyBorder="1" applyAlignment="1" applyProtection="1">
      <alignment horizontal="center" vertical="center"/>
      <protection hidden="1"/>
    </xf>
    <xf numFmtId="0" fontId="15" fillId="11" borderId="3" xfId="0" applyFont="1" applyFill="1" applyBorder="1" applyAlignment="1" applyProtection="1">
      <alignment horizontal="left" vertical="center" indent="1"/>
      <protection hidden="1"/>
    </xf>
    <xf numFmtId="0" fontId="0" fillId="11" borderId="39" xfId="0" applyFill="1" applyBorder="1" applyProtection="1">
      <protection hidden="1"/>
    </xf>
    <xf numFmtId="0" fontId="0" fillId="11" borderId="18" xfId="0" applyFill="1" applyBorder="1" applyProtection="1">
      <protection hidden="1"/>
    </xf>
    <xf numFmtId="0" fontId="0" fillId="11" borderId="35" xfId="0" applyFill="1" applyBorder="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1" fillId="11" borderId="3" xfId="0" applyFont="1" applyFill="1" applyBorder="1" applyAlignment="1" applyProtection="1">
      <alignment horizontal="left" indent="1"/>
      <protection hidden="1"/>
    </xf>
    <xf numFmtId="0" fontId="18" fillId="11" borderId="47" xfId="0" applyFont="1" applyFill="1" applyBorder="1" applyAlignment="1" applyProtection="1">
      <alignment horizontal="center" vertical="center"/>
      <protection hidden="1"/>
    </xf>
    <xf numFmtId="0" fontId="18" fillId="11" borderId="50" xfId="0" applyFont="1" applyFill="1" applyBorder="1" applyAlignment="1" applyProtection="1">
      <alignment horizontal="center" vertical="center"/>
      <protection hidden="1"/>
    </xf>
    <xf numFmtId="0" fontId="18" fillId="11" borderId="8" xfId="0" applyFont="1" applyFill="1" applyBorder="1" applyAlignment="1" applyProtection="1">
      <alignment horizontal="center" vertical="center"/>
      <protection hidden="1"/>
    </xf>
    <xf numFmtId="0" fontId="3" fillId="0" borderId="0" xfId="0" applyFont="1"/>
    <xf numFmtId="0" fontId="16" fillId="0" borderId="6" xfId="0" applyFont="1" applyBorder="1"/>
    <xf numFmtId="0" fontId="16" fillId="0" borderId="1" xfId="0" applyFont="1" applyBorder="1"/>
    <xf numFmtId="0" fontId="16" fillId="0" borderId="2" xfId="0" applyFont="1" applyBorder="1"/>
    <xf numFmtId="0" fontId="3" fillId="0" borderId="6" xfId="0" applyFont="1" applyBorder="1"/>
    <xf numFmtId="0" fontId="3" fillId="0" borderId="1" xfId="0" applyFont="1" applyBorder="1"/>
    <xf numFmtId="0" fontId="3" fillId="0" borderId="2" xfId="0" applyFont="1" applyBorder="1"/>
    <xf numFmtId="0" fontId="17" fillId="0" borderId="14" xfId="0" applyFont="1" applyBorder="1"/>
    <xf numFmtId="0" fontId="17" fillId="0" borderId="17" xfId="0" applyFont="1" applyBorder="1"/>
    <xf numFmtId="0" fontId="21" fillId="0" borderId="3" xfId="0" applyFont="1" applyBorder="1"/>
    <xf numFmtId="0" fontId="23" fillId="0" borderId="3" xfId="0" applyFont="1" applyBorder="1" applyAlignment="1">
      <alignment horizontal="left" vertical="center"/>
    </xf>
    <xf numFmtId="0" fontId="24" fillId="0" borderId="3" xfId="0" applyFont="1" applyBorder="1" applyAlignment="1">
      <alignment horizontal="left" vertical="center"/>
    </xf>
    <xf numFmtId="0" fontId="25" fillId="0" borderId="20" xfId="0" applyFont="1" applyBorder="1" applyAlignment="1">
      <alignment horizontal="left" vertical="center"/>
    </xf>
    <xf numFmtId="0" fontId="25" fillId="0" borderId="14" xfId="0" applyFont="1" applyBorder="1" applyAlignment="1">
      <alignment horizontal="left" vertical="center"/>
    </xf>
    <xf numFmtId="0" fontId="25" fillId="0" borderId="17" xfId="0" applyFont="1" applyBorder="1" applyAlignment="1">
      <alignment horizontal="left" vertical="center"/>
    </xf>
    <xf numFmtId="0" fontId="6" fillId="0" borderId="11" xfId="0" applyFont="1" applyBorder="1" applyAlignment="1">
      <alignment horizontal="left" vertical="center" wrapText="1"/>
    </xf>
    <xf numFmtId="0" fontId="22" fillId="0" borderId="9" xfId="0" applyFont="1" applyBorder="1" applyAlignment="1">
      <alignment horizontal="left" vertical="center"/>
    </xf>
    <xf numFmtId="0" fontId="22" fillId="0" borderId="9" xfId="0" applyFont="1" applyBorder="1" applyAlignment="1">
      <alignment vertical="center"/>
    </xf>
    <xf numFmtId="0" fontId="22" fillId="0" borderId="16" xfId="0" applyFont="1" applyBorder="1" applyAlignment="1">
      <alignment horizontal="left" vertical="center"/>
    </xf>
    <xf numFmtId="0" fontId="20" fillId="8" borderId="3" xfId="0" applyFont="1" applyFill="1" applyBorder="1"/>
    <xf numFmtId="0" fontId="7" fillId="8" borderId="3" xfId="0" applyFont="1" applyFill="1" applyBorder="1"/>
    <xf numFmtId="0" fontId="10" fillId="8" borderId="3" xfId="0" applyFont="1" applyFill="1" applyBorder="1" applyAlignment="1">
      <alignment horizontal="left" vertical="center"/>
    </xf>
    <xf numFmtId="0" fontId="7" fillId="3" borderId="3" xfId="0" applyFont="1" applyFill="1" applyBorder="1" applyAlignment="1">
      <alignment horizontal="center"/>
    </xf>
    <xf numFmtId="0" fontId="1" fillId="11" borderId="40" xfId="0" applyFont="1" applyFill="1" applyBorder="1" applyProtection="1">
      <protection hidden="1"/>
    </xf>
    <xf numFmtId="0" fontId="27" fillId="10" borderId="33" xfId="0" applyFont="1" applyFill="1" applyBorder="1" applyAlignment="1" applyProtection="1">
      <alignment horizontal="center"/>
      <protection hidden="1"/>
    </xf>
    <xf numFmtId="0" fontId="7" fillId="11" borderId="54" xfId="0" applyFont="1" applyFill="1" applyBorder="1" applyAlignment="1" applyProtection="1">
      <alignment horizontal="left" vertical="center" wrapText="1" indent="1"/>
      <protection hidden="1"/>
    </xf>
    <xf numFmtId="0" fontId="7" fillId="11" borderId="55" xfId="0" applyFont="1" applyFill="1" applyBorder="1" applyAlignment="1" applyProtection="1">
      <alignment horizontal="left" vertical="center" wrapText="1" indent="1"/>
      <protection hidden="1"/>
    </xf>
    <xf numFmtId="0" fontId="7" fillId="11" borderId="42" xfId="0" applyFont="1" applyFill="1" applyBorder="1" applyAlignment="1" applyProtection="1">
      <alignment horizontal="left" vertical="center" wrapText="1" indent="1"/>
      <protection hidden="1"/>
    </xf>
    <xf numFmtId="0" fontId="28" fillId="11" borderId="3" xfId="0" applyFont="1" applyFill="1" applyBorder="1" applyAlignment="1" applyProtection="1">
      <alignment horizontal="center" vertical="center"/>
      <protection hidden="1"/>
    </xf>
    <xf numFmtId="0" fontId="11" fillId="10" borderId="43" xfId="0" applyFont="1" applyFill="1" applyBorder="1" applyAlignment="1" applyProtection="1">
      <alignment horizontal="center" vertical="center"/>
      <protection hidden="1"/>
    </xf>
    <xf numFmtId="0" fontId="1" fillId="11" borderId="44" xfId="0" applyFont="1" applyFill="1" applyBorder="1" applyAlignment="1" applyProtection="1">
      <alignment horizontal="center"/>
      <protection hidden="1"/>
    </xf>
    <xf numFmtId="0" fontId="1" fillId="11" borderId="45" xfId="0" applyFont="1" applyFill="1" applyBorder="1" applyAlignment="1" applyProtection="1">
      <alignment horizontal="center"/>
      <protection hidden="1"/>
    </xf>
    <xf numFmtId="0" fontId="19" fillId="11" borderId="46" xfId="0" applyFont="1" applyFill="1" applyBorder="1" applyAlignment="1" applyProtection="1">
      <alignment horizontal="left" vertical="center" wrapText="1"/>
      <protection hidden="1"/>
    </xf>
    <xf numFmtId="0" fontId="19" fillId="11" borderId="51" xfId="0" applyFont="1" applyFill="1" applyBorder="1" applyAlignment="1" applyProtection="1">
      <alignment horizontal="left" vertical="center" wrapText="1"/>
      <protection hidden="1"/>
    </xf>
    <xf numFmtId="0" fontId="19" fillId="11" borderId="48" xfId="0" applyFont="1" applyFill="1" applyBorder="1" applyAlignment="1" applyProtection="1">
      <alignment horizontal="left" vertical="center" wrapText="1"/>
      <protection hidden="1"/>
    </xf>
    <xf numFmtId="0" fontId="19" fillId="11" borderId="49" xfId="0" applyFont="1" applyFill="1" applyBorder="1" applyAlignment="1" applyProtection="1">
      <alignment horizontal="left" vertical="center" wrapText="1"/>
      <protection hidden="1"/>
    </xf>
    <xf numFmtId="0" fontId="19" fillId="11" borderId="52" xfId="0" applyFont="1" applyFill="1" applyBorder="1" applyAlignment="1" applyProtection="1">
      <alignment horizontal="left" vertical="center" wrapText="1"/>
      <protection hidden="1"/>
    </xf>
    <xf numFmtId="0" fontId="19" fillId="11" borderId="53" xfId="0" applyFont="1" applyFill="1" applyBorder="1" applyAlignment="1" applyProtection="1">
      <alignment horizontal="left" vertical="center" wrapText="1"/>
      <protection hidden="1"/>
    </xf>
    <xf numFmtId="0" fontId="26" fillId="10" borderId="61" xfId="0" applyFont="1" applyFill="1" applyBorder="1" applyAlignment="1" applyProtection="1">
      <alignment horizontal="center" vertical="center"/>
      <protection hidden="1"/>
    </xf>
    <xf numFmtId="0" fontId="7" fillId="11" borderId="34" xfId="0" applyFont="1" applyFill="1" applyBorder="1" applyAlignment="1" applyProtection="1">
      <alignment horizontal="center" vertical="center"/>
      <protection hidden="1"/>
    </xf>
    <xf numFmtId="0" fontId="7" fillId="11" borderId="18" xfId="0" applyFont="1" applyFill="1" applyBorder="1" applyAlignment="1" applyProtection="1">
      <alignment horizontal="center" vertical="center"/>
      <protection hidden="1"/>
    </xf>
    <xf numFmtId="0" fontId="7" fillId="11" borderId="35" xfId="0" applyFont="1" applyFill="1" applyBorder="1" applyAlignment="1" applyProtection="1">
      <alignment horizontal="center" vertical="center"/>
      <protection hidden="1"/>
    </xf>
    <xf numFmtId="0" fontId="7" fillId="11" borderId="24" xfId="0" applyFont="1" applyFill="1" applyBorder="1" applyAlignment="1" applyProtection="1">
      <alignment horizontal="left" vertical="center" indent="1"/>
      <protection hidden="1"/>
    </xf>
    <xf numFmtId="0" fontId="7" fillId="11" borderId="25" xfId="0" applyFont="1" applyFill="1" applyBorder="1" applyAlignment="1" applyProtection="1">
      <alignment horizontal="left" vertical="center" indent="1"/>
      <protection hidden="1"/>
    </xf>
    <xf numFmtId="0" fontId="7" fillId="11" borderId="26" xfId="0" applyFont="1" applyFill="1" applyBorder="1" applyAlignment="1" applyProtection="1">
      <alignment horizontal="left" vertical="center" indent="1"/>
      <protection hidden="1"/>
    </xf>
    <xf numFmtId="0" fontId="8" fillId="3" borderId="36" xfId="0" applyFont="1" applyFill="1" applyBorder="1" applyAlignment="1" applyProtection="1">
      <alignment horizontal="center" vertical="center"/>
      <protection hidden="1"/>
    </xf>
    <xf numFmtId="0" fontId="8" fillId="3" borderId="37" xfId="0" applyFont="1" applyFill="1" applyBorder="1" applyAlignment="1" applyProtection="1">
      <alignment horizontal="center" vertical="center"/>
      <protection hidden="1"/>
    </xf>
    <xf numFmtId="0" fontId="8" fillId="3" borderId="38" xfId="0" applyFont="1" applyFill="1" applyBorder="1" applyAlignment="1" applyProtection="1">
      <alignment horizontal="center" vertical="center"/>
      <protection hidden="1"/>
    </xf>
    <xf numFmtId="0" fontId="8" fillId="3" borderId="39" xfId="0" applyFont="1" applyFill="1" applyBorder="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8" fillId="3" borderId="40" xfId="0" applyFont="1" applyFill="1" applyBorder="1" applyAlignment="1" applyProtection="1">
      <alignment horizontal="center" vertical="center"/>
      <protection hidden="1"/>
    </xf>
    <xf numFmtId="0" fontId="8" fillId="3" borderId="34" xfId="0" applyFont="1" applyFill="1" applyBorder="1" applyAlignment="1" applyProtection="1">
      <alignment horizontal="center" vertical="center"/>
      <protection hidden="1"/>
    </xf>
    <xf numFmtId="0" fontId="8" fillId="3" borderId="18" xfId="0" applyFont="1" applyFill="1" applyBorder="1" applyAlignment="1" applyProtection="1">
      <alignment horizontal="center" vertical="center"/>
      <protection hidden="1"/>
    </xf>
    <xf numFmtId="0" fontId="8" fillId="3" borderId="35" xfId="0" applyFont="1" applyFill="1" applyBorder="1" applyAlignment="1" applyProtection="1">
      <alignment horizontal="center" vertical="center"/>
      <protection hidden="1"/>
    </xf>
    <xf numFmtId="0" fontId="14" fillId="11" borderId="24" xfId="2" applyFont="1" applyFill="1" applyBorder="1" applyAlignment="1" applyProtection="1">
      <alignment horizontal="center" vertical="center"/>
      <protection hidden="1"/>
    </xf>
    <xf numFmtId="0" fontId="14" fillId="11" borderId="25" xfId="2" applyFont="1" applyFill="1" applyBorder="1" applyAlignment="1" applyProtection="1">
      <alignment horizontal="center" vertical="center"/>
      <protection hidden="1"/>
    </xf>
    <xf numFmtId="0" fontId="14" fillId="11" borderId="26" xfId="2" applyFont="1" applyFill="1" applyBorder="1" applyAlignment="1" applyProtection="1">
      <alignment horizontal="center" vertical="center"/>
      <protection hidden="1"/>
    </xf>
    <xf numFmtId="0" fontId="1" fillId="0" borderId="18" xfId="0" applyFont="1" applyBorder="1" applyAlignment="1">
      <alignment horizontal="center"/>
    </xf>
    <xf numFmtId="0" fontId="6" fillId="0" borderId="0" xfId="0" applyFont="1" applyAlignment="1">
      <alignment horizontal="center" vertical="center"/>
    </xf>
    <xf numFmtId="0" fontId="6" fillId="0" borderId="56" xfId="0" applyFont="1" applyBorder="1" applyAlignment="1">
      <alignment horizontal="center" vertical="center"/>
    </xf>
    <xf numFmtId="0" fontId="6" fillId="0" borderId="52" xfId="0" applyFont="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60" xfId="0" applyFont="1" applyFill="1" applyBorder="1" applyAlignment="1">
      <alignment horizontal="center" vertical="center"/>
    </xf>
    <xf numFmtId="0" fontId="26" fillId="11" borderId="0" xfId="0" applyFont="1" applyFill="1" applyAlignment="1" applyProtection="1">
      <alignment vertical="center"/>
      <protection hidden="1"/>
    </xf>
  </cellXfs>
  <cellStyles count="3">
    <cellStyle name="Hyperkobling" xfId="2" builtinId="8"/>
    <cellStyle name="Normal" xfId="0" builtinId="0"/>
    <cellStyle name="Normal_convert1" xfId="1" xr:uid="{0D6427FB-2BB0-4C4E-AEEC-2FF6ACBA1BE9}"/>
  </cellStyles>
  <dxfs count="6">
    <dxf>
      <font>
        <color theme="0"/>
      </font>
      <fill>
        <patternFill>
          <bgColor rgb="FFFF0000"/>
        </patternFill>
      </fill>
    </dxf>
    <dxf>
      <font>
        <b/>
        <i val="0"/>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cv-helios.net/"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702749</xdr:colOff>
      <xdr:row>12</xdr:row>
      <xdr:rowOff>143952</xdr:rowOff>
    </xdr:from>
    <xdr:to>
      <xdr:col>4</xdr:col>
      <xdr:colOff>656375</xdr:colOff>
      <xdr:row>14</xdr:row>
      <xdr:rowOff>161755</xdr:rowOff>
    </xdr:to>
    <xdr:pic>
      <xdr:nvPicPr>
        <xdr:cNvPr id="3" name="Bilde 2">
          <a:hlinkClick xmlns:r="http://schemas.openxmlformats.org/officeDocument/2006/relationships" r:id="rId1"/>
          <a:extLst>
            <a:ext uri="{FF2B5EF4-FFF2-40B4-BE49-F238E27FC236}">
              <a16:creationId xmlns:a16="http://schemas.microsoft.com/office/drawing/2014/main" id="{861D92DA-1C8C-35AA-E9B8-CBC6DD5349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0482" y="3471352"/>
          <a:ext cx="2561359" cy="1084603"/>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2310-A55A-45B9-AA33-BE7270D16A16}">
  <sheetPr>
    <pageSetUpPr fitToPage="1"/>
  </sheetPr>
  <dimension ref="B1:J18"/>
  <sheetViews>
    <sheetView showGridLines="0" tabSelected="1" zoomScale="75" zoomScaleNormal="75" workbookViewId="0"/>
  </sheetViews>
  <sheetFormatPr baseColWidth="10" defaultRowHeight="14.5" x14ac:dyDescent="0.35"/>
  <cols>
    <col min="2" max="2" width="7.6328125" customWidth="1"/>
    <col min="3" max="5" width="18.6328125" customWidth="1"/>
    <col min="8" max="8" width="14.6328125" bestFit="1" customWidth="1"/>
    <col min="9" max="9" width="79.6328125" bestFit="1" customWidth="1"/>
    <col min="10" max="10" width="7.6328125" customWidth="1"/>
  </cols>
  <sheetData>
    <row r="1" spans="2:10" ht="15" thickBot="1" x14ac:dyDescent="0.4"/>
    <row r="2" spans="2:10" ht="30" customHeight="1" thickTop="1" x14ac:dyDescent="0.35">
      <c r="B2" s="31"/>
      <c r="C2" s="79" t="s">
        <v>163</v>
      </c>
      <c r="D2" s="79"/>
      <c r="E2" s="79"/>
      <c r="F2" s="79"/>
      <c r="G2" s="79"/>
      <c r="H2" s="79"/>
      <c r="I2" s="79"/>
      <c r="J2" s="32"/>
    </row>
    <row r="3" spans="2:10" ht="25" customHeight="1" x14ac:dyDescent="0.35">
      <c r="B3" s="33"/>
      <c r="C3" s="95" t="s">
        <v>134</v>
      </c>
      <c r="D3" s="96"/>
      <c r="E3" s="96"/>
      <c r="F3" s="96"/>
      <c r="G3" s="96"/>
      <c r="H3" s="96"/>
      <c r="I3" s="97"/>
      <c r="J3" s="34"/>
    </row>
    <row r="4" spans="2:10" ht="25" customHeight="1" x14ac:dyDescent="0.35">
      <c r="B4" s="33"/>
      <c r="C4" s="98"/>
      <c r="D4" s="99"/>
      <c r="E4" s="99"/>
      <c r="F4" s="99"/>
      <c r="G4" s="99"/>
      <c r="H4" s="99"/>
      <c r="I4" s="100"/>
      <c r="J4" s="34"/>
    </row>
    <row r="5" spans="2:10" ht="25" customHeight="1" x14ac:dyDescent="0.35">
      <c r="B5" s="33"/>
      <c r="C5" s="101"/>
      <c r="D5" s="102"/>
      <c r="E5" s="102"/>
      <c r="F5" s="102"/>
      <c r="G5" s="102"/>
      <c r="H5" s="102"/>
      <c r="I5" s="103"/>
      <c r="J5" s="34"/>
    </row>
    <row r="6" spans="2:10" ht="20" customHeight="1" x14ac:dyDescent="0.35">
      <c r="B6" s="33"/>
      <c r="C6" s="89" t="s">
        <v>122</v>
      </c>
      <c r="D6" s="90"/>
      <c r="E6" s="91"/>
      <c r="F6" s="35"/>
      <c r="G6" s="115" t="str">
        <f ca="1">IF($H$8="error",OFFSET(classes!$T$3,MATCH(CONCATENATE($C$8,$D$8,$E$8),classes!$R$4:$R$171,0),0),"")</f>
        <v/>
      </c>
      <c r="H6" s="35"/>
      <c r="I6" s="36"/>
      <c r="J6" s="34"/>
    </row>
    <row r="7" spans="2:10" ht="20" customHeight="1" thickBot="1" x14ac:dyDescent="0.4">
      <c r="B7" s="33"/>
      <c r="C7" s="37" t="s">
        <v>119</v>
      </c>
      <c r="D7" s="37" t="s">
        <v>120</v>
      </c>
      <c r="E7" s="37" t="s">
        <v>121</v>
      </c>
      <c r="F7" s="35"/>
      <c r="G7" s="38" t="s">
        <v>126</v>
      </c>
      <c r="H7" s="38" t="s">
        <v>118</v>
      </c>
      <c r="I7" s="38" t="s">
        <v>156</v>
      </c>
      <c r="J7" s="34"/>
    </row>
    <row r="8" spans="2:10" ht="30" customHeight="1" thickBot="1" x14ac:dyDescent="0.4">
      <c r="B8" s="33"/>
      <c r="C8" s="30"/>
      <c r="D8" s="30"/>
      <c r="E8" s="30"/>
      <c r="F8" s="35"/>
      <c r="G8" s="39" t="str">
        <f ca="1">IF(ISERROR(UPPER(OFFSET(classes!$H$3,MATCH(CONCATENATE(C8,D8,E8),classes!$H$4:$H$63,0),0))),"",UPPER(OFFSET(classes!$H$3,MATCH(CONCATENATE(C8,D8,E8),classes!$H$4:$H$63,0),0)))</f>
        <v/>
      </c>
      <c r="H8" s="78" t="str">
        <f>IF(C8=" ","",IF(COUNTBLANK(C8:E8)=3,"",IF(COUNTBLANK(C8:E8)&gt;=1,"incomplete",IF(ISERROR(MATCH(CONCATENATE(C8,D8,E8),classes!$H$4:$H$63,0)),"error",MATCH(CONCATENATE(C8,D8,E8),classes!$H$4:$H$63,0)))))</f>
        <v/>
      </c>
      <c r="I8" s="40" t="str">
        <f ca="1">IF(H8="error","",IF(I10&gt;0,"",IF(ISERROR(MATCH(G8,classes!$R$4:$R$171,0)),OFFSET(classes!$T$3,MATCH(CONCATENATE(C8,D8,E8),classes!$R$4:$R$171,0),0),OFFSET(classes!$T$3,MATCH(G8,classes!$R$4:$R$171,0),0))))</f>
        <v/>
      </c>
      <c r="J8" s="34"/>
    </row>
    <row r="9" spans="2:10" x14ac:dyDescent="0.35">
      <c r="B9" s="33"/>
      <c r="C9" s="80" t="s">
        <v>142</v>
      </c>
      <c r="D9" s="81"/>
      <c r="E9" s="81"/>
      <c r="F9" s="35"/>
      <c r="G9" s="35"/>
      <c r="H9" s="35"/>
      <c r="I9" s="46" t="str">
        <f>IF(COUNTBLANK(C8:E8)=3,"",IF($I$8="CORRECT CLASSIFICATION","",IF(COUNTIF($C$11:$E$11,"Letter not exist")=1,CONCATENATE(COUNTIF($C$11:$E$11,"Letter not exist")," error"),CONCATENATE(COUNTIF($C$11:$E$11,"Letter not exist")," errors"))))</f>
        <v/>
      </c>
      <c r="J9" s="34"/>
    </row>
    <row r="10" spans="2:10" ht="15" thickBot="1" x14ac:dyDescent="0.4">
      <c r="B10" s="33"/>
      <c r="C10" s="41"/>
      <c r="D10" s="35"/>
      <c r="E10" s="35"/>
      <c r="F10" s="35"/>
      <c r="G10" s="35"/>
      <c r="H10" s="35"/>
      <c r="I10" s="73">
        <f>COUNTBLANK(C8:E8)</f>
        <v>3</v>
      </c>
      <c r="J10" s="34"/>
    </row>
    <row r="11" spans="2:10" ht="28.5" customHeight="1" thickBot="1" x14ac:dyDescent="0.4">
      <c r="B11" s="33"/>
      <c r="C11" s="75" t="str">
        <f ca="1">IF(ISERROR(MATCH(C8,classes!$V$4:$V$34,0)),"",OFFSET(classes!$W$3,MATCH(C8,classes!$V$4:$V$34,0),0))</f>
        <v/>
      </c>
      <c r="D11" s="76" t="str">
        <f ca="1">IF(ISERROR(MATCH(D8,classes!$X$4:$X$34,0)),"",OFFSET(classes!$Y$3,MATCH(D8,classes!$X$4:$X$34,0),0))</f>
        <v/>
      </c>
      <c r="E11" s="77" t="str">
        <f ca="1">IF(ISERROR(MATCH(E8,classes!$Z$4:$Z$34,0)),"",OFFSET(classes!$AA$3,MATCH(E8,classes!$Z$4:$Z$34,0),0))</f>
        <v/>
      </c>
      <c r="F11" s="35"/>
      <c r="G11" s="92" t="str">
        <f ca="1">IF(I10&gt;0,"",IF(ISERROR(MATCH(G8,classes!$H$4:$H$63,0)),"no such Classification",OFFSET(classes!$M$3,MATCH(G8,classes!$H$4:$H$63,0),0)))</f>
        <v/>
      </c>
      <c r="H11" s="93"/>
      <c r="I11" s="94"/>
      <c r="J11" s="34"/>
    </row>
    <row r="12" spans="2:10" ht="15" customHeight="1" thickBot="1" x14ac:dyDescent="0.4">
      <c r="B12" s="33"/>
      <c r="C12" s="41"/>
      <c r="D12" s="35"/>
      <c r="E12" s="35"/>
      <c r="F12" s="35"/>
      <c r="G12" s="35"/>
      <c r="H12" s="35"/>
      <c r="I12" s="36"/>
      <c r="J12" s="34"/>
    </row>
    <row r="13" spans="2:10" ht="42" customHeight="1" x14ac:dyDescent="0.35">
      <c r="B13" s="33"/>
      <c r="C13" s="41"/>
      <c r="D13" s="35"/>
      <c r="E13" s="35"/>
      <c r="F13" s="47" t="s">
        <v>130</v>
      </c>
      <c r="G13" s="84" t="str">
        <f ca="1">classes!E25</f>
        <v/>
      </c>
      <c r="H13" s="84"/>
      <c r="I13" s="85"/>
      <c r="J13" s="34"/>
    </row>
    <row r="14" spans="2:10" ht="42" customHeight="1" x14ac:dyDescent="0.35">
      <c r="B14" s="33"/>
      <c r="C14" s="41"/>
      <c r="D14" s="35"/>
      <c r="E14" s="35"/>
      <c r="F14" s="48" t="s">
        <v>131</v>
      </c>
      <c r="G14" s="82" t="str">
        <f ca="1">classes!E26</f>
        <v/>
      </c>
      <c r="H14" s="82"/>
      <c r="I14" s="83"/>
      <c r="J14" s="34"/>
    </row>
    <row r="15" spans="2:10" ht="42" customHeight="1" thickBot="1" x14ac:dyDescent="0.4">
      <c r="B15" s="33"/>
      <c r="C15" s="41"/>
      <c r="D15" s="35"/>
      <c r="E15" s="35"/>
      <c r="F15" s="49" t="s">
        <v>132</v>
      </c>
      <c r="G15" s="86" t="str">
        <f ca="1">classes!E27</f>
        <v/>
      </c>
      <c r="H15" s="86"/>
      <c r="I15" s="87"/>
      <c r="J15" s="34"/>
    </row>
    <row r="16" spans="2:10" ht="30" customHeight="1" thickBot="1" x14ac:dyDescent="0.4">
      <c r="B16" s="33"/>
      <c r="C16" s="104" t="str">
        <f>IF(C8="","",IF($H$8="error","",HYPERLINK(CONCATENATE("https://www.cv-helios.net/classifications/",$H$8,"-",LOWER($G$8),".jpg"),CONCATENATE("Click to see example Class ",UPPER($G$8)))))</f>
        <v/>
      </c>
      <c r="D16" s="105"/>
      <c r="E16" s="106"/>
      <c r="F16" s="42"/>
      <c r="G16" s="42"/>
      <c r="H16" s="42"/>
      <c r="I16" s="43"/>
      <c r="J16" s="34"/>
    </row>
    <row r="17" spans="2:10" ht="30" customHeight="1" thickBot="1" x14ac:dyDescent="0.4">
      <c r="B17" s="44"/>
      <c r="C17" s="88" t="str">
        <f>IF(I10&gt;0,"ENTER CLASSIFICATION LETTERS IN CELLS C8, D8 &amp; E8","")</f>
        <v>ENTER CLASSIFICATION LETTERS IN CELLS C8, D8 &amp; E8</v>
      </c>
      <c r="D17" s="88"/>
      <c r="E17" s="88"/>
      <c r="F17" s="45"/>
      <c r="G17" s="45"/>
      <c r="H17" s="45"/>
      <c r="I17" s="45"/>
      <c r="J17" s="74">
        <v>21082024</v>
      </c>
    </row>
    <row r="18" spans="2:10" ht="15" thickTop="1" x14ac:dyDescent="0.35"/>
  </sheetData>
  <sheetProtection algorithmName="SHA-512" hashValue="X9aPxSPYlWKdUVHXs2Y86A1yBgSO0dGl/LPlK8yCJ4ETDK0qTSI+YBxiieo8ImY2s+5g7pUIELSMylQUeGgtUg==" saltValue="6lk8ULUmfnM5CCx31dwv2g==" spinCount="100000" sheet="1" objects="1" scenarios="1"/>
  <mergeCells count="10">
    <mergeCell ref="C17:E17"/>
    <mergeCell ref="C6:E6"/>
    <mergeCell ref="G11:I11"/>
    <mergeCell ref="C3:I5"/>
    <mergeCell ref="C16:E16"/>
    <mergeCell ref="C2:I2"/>
    <mergeCell ref="C9:E9"/>
    <mergeCell ref="G14:I14"/>
    <mergeCell ref="G13:I13"/>
    <mergeCell ref="G15:I15"/>
  </mergeCells>
  <conditionalFormatting sqref="C11:E11">
    <cfRule type="cellIs" dxfId="5" priority="2" operator="notEqual">
      <formula>"Letter not exist"</formula>
    </cfRule>
    <cfRule type="cellIs" dxfId="4" priority="4" operator="equal">
      <formula>"Letter not exist"</formula>
    </cfRule>
  </conditionalFormatting>
  <conditionalFormatting sqref="G11:I11">
    <cfRule type="cellIs" dxfId="3" priority="5" operator="equal">
      <formula>"no such Classification"</formula>
    </cfRule>
  </conditionalFormatting>
  <conditionalFormatting sqref="H8">
    <cfRule type="cellIs" dxfId="2" priority="6" operator="equal">
      <formula>"error"</formula>
    </cfRule>
  </conditionalFormatting>
  <conditionalFormatting sqref="I8">
    <cfRule type="cellIs" dxfId="1" priority="3" operator="equal">
      <formula>"CORRECT CLASSIFICATION"</formula>
    </cfRule>
  </conditionalFormatting>
  <printOptions horizontalCentered="1"/>
  <pageMargins left="0.70866141732283472" right="0.70866141732283472" top="0.74803149606299213" bottom="0.74803149606299213" header="0.31496062992125984" footer="0.31496062992125984"/>
  <pageSetup paperSize="9" scale="69"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03C16-3912-4455-A5CB-04CB7107A7E2}">
  <sheetPr>
    <pageSetUpPr fitToPage="1"/>
  </sheetPr>
  <dimension ref="A1:AB172"/>
  <sheetViews>
    <sheetView showGridLines="0" topLeftCell="K1" zoomScale="75" zoomScaleNormal="75" workbookViewId="0">
      <selection activeCell="T3" sqref="T3"/>
    </sheetView>
  </sheetViews>
  <sheetFormatPr baseColWidth="10" defaultRowHeight="14.5" x14ac:dyDescent="0.35"/>
  <cols>
    <col min="1" max="3" width="3.6328125" customWidth="1"/>
    <col min="4" max="4" width="5.6328125" customWidth="1"/>
    <col min="5" max="5" width="50.6328125" customWidth="1"/>
    <col min="6" max="6" width="3.6328125" customWidth="1"/>
    <col min="7" max="7" width="8.08984375" bestFit="1" customWidth="1"/>
    <col min="8" max="8" width="11" bestFit="1" customWidth="1"/>
    <col min="9" max="9" width="15.08984375" bestFit="1" customWidth="1"/>
    <col min="10" max="10" width="10.1796875" bestFit="1" customWidth="1"/>
    <col min="11" max="11" width="17.81640625" bestFit="1" customWidth="1"/>
    <col min="12" max="12" width="12.453125" bestFit="1" customWidth="1"/>
    <col min="13" max="13" width="75.6328125" bestFit="1" customWidth="1"/>
    <col min="14" max="14" width="3.6328125" customWidth="1"/>
    <col min="15" max="15" width="3.7265625" bestFit="1" customWidth="1"/>
    <col min="16" max="16" width="4.54296875" bestFit="1" customWidth="1"/>
    <col min="17" max="17" width="4.1796875" bestFit="1" customWidth="1"/>
    <col min="18" max="18" width="5.6328125" bestFit="1" customWidth="1"/>
    <col min="19" max="19" width="6" bestFit="1" customWidth="1"/>
    <col min="20" max="20" width="56.54296875" bestFit="1" customWidth="1"/>
    <col min="21" max="21" width="3.6328125" customWidth="1"/>
    <col min="22" max="22" width="8.81640625" bestFit="1" customWidth="1"/>
    <col min="23" max="23" width="21.7265625" bestFit="1" customWidth="1"/>
    <col min="24" max="24" width="9.453125" bestFit="1" customWidth="1"/>
    <col min="25" max="25" width="14.36328125" bestFit="1" customWidth="1"/>
    <col min="26" max="26" width="9.08984375" bestFit="1" customWidth="1"/>
    <col min="27" max="27" width="9.81640625" bestFit="1" customWidth="1"/>
    <col min="28" max="28" width="3.6328125" customWidth="1"/>
  </cols>
  <sheetData>
    <row r="1" spans="1:28" ht="16" customHeight="1" thickBot="1" x14ac:dyDescent="0.4">
      <c r="B1" s="108" t="s">
        <v>161</v>
      </c>
      <c r="C1" s="108"/>
      <c r="D1" s="108"/>
      <c r="E1" s="108"/>
      <c r="F1" s="6" t="s">
        <v>34</v>
      </c>
      <c r="G1" s="108" t="s">
        <v>160</v>
      </c>
      <c r="H1" s="108"/>
      <c r="I1" s="108"/>
      <c r="J1" s="108"/>
      <c r="K1" s="108"/>
      <c r="L1" s="108"/>
      <c r="M1" s="108"/>
      <c r="N1" s="6" t="s">
        <v>34</v>
      </c>
      <c r="O1" s="27"/>
      <c r="P1" s="27"/>
      <c r="Q1" s="27"/>
      <c r="R1" s="27"/>
      <c r="S1" s="27"/>
      <c r="T1" s="27" t="s">
        <v>124</v>
      </c>
      <c r="U1" s="6" t="s">
        <v>34</v>
      </c>
      <c r="AB1" s="6" t="s">
        <v>34</v>
      </c>
    </row>
    <row r="2" spans="1:28" ht="15.5" thickTop="1" thickBot="1" x14ac:dyDescent="0.4">
      <c r="B2" s="110"/>
      <c r="C2" s="110"/>
      <c r="D2" s="110"/>
      <c r="E2" s="110"/>
      <c r="F2" s="6" t="s">
        <v>34</v>
      </c>
      <c r="G2" s="109"/>
      <c r="H2" s="109"/>
      <c r="I2" s="109"/>
      <c r="J2" s="109"/>
      <c r="K2" s="109"/>
      <c r="L2" s="109"/>
      <c r="M2" s="109"/>
      <c r="N2" s="6" t="s">
        <v>34</v>
      </c>
      <c r="O2" s="107" t="s">
        <v>122</v>
      </c>
      <c r="P2" s="107"/>
      <c r="Q2" s="107"/>
      <c r="R2" s="27"/>
      <c r="S2" s="27"/>
      <c r="T2" s="27" t="s">
        <v>125</v>
      </c>
      <c r="U2" s="6" t="s">
        <v>34</v>
      </c>
      <c r="V2" s="111" t="s">
        <v>130</v>
      </c>
      <c r="W2" s="112"/>
      <c r="X2" s="111" t="s">
        <v>131</v>
      </c>
      <c r="Y2" s="112"/>
      <c r="Z2" s="111" t="s">
        <v>132</v>
      </c>
      <c r="AA2" s="112"/>
      <c r="AB2" s="6" t="s">
        <v>34</v>
      </c>
    </row>
    <row r="3" spans="1:28" ht="31" thickTop="1" thickBot="1" x14ac:dyDescent="0.4">
      <c r="A3" s="50"/>
      <c r="B3" s="54" t="s">
        <v>0</v>
      </c>
      <c r="C3" s="51">
        <v>1</v>
      </c>
      <c r="D3" s="7">
        <v>1</v>
      </c>
      <c r="E3" s="5" t="s">
        <v>26</v>
      </c>
      <c r="F3" s="6" t="s">
        <v>34</v>
      </c>
      <c r="G3" s="16" t="s">
        <v>35</v>
      </c>
      <c r="H3" s="17" t="s">
        <v>36</v>
      </c>
      <c r="I3" s="17" t="s">
        <v>37</v>
      </c>
      <c r="J3" s="17" t="s">
        <v>38</v>
      </c>
      <c r="K3" s="65" t="s">
        <v>159</v>
      </c>
      <c r="L3" s="18" t="s">
        <v>39</v>
      </c>
      <c r="M3" s="18" t="s">
        <v>129</v>
      </c>
      <c r="N3" s="6" t="s">
        <v>34</v>
      </c>
      <c r="O3" s="15" t="s">
        <v>119</v>
      </c>
      <c r="P3" s="15" t="s">
        <v>120</v>
      </c>
      <c r="Q3" s="15" t="s">
        <v>121</v>
      </c>
      <c r="R3" s="29" t="s">
        <v>126</v>
      </c>
      <c r="S3" s="29" t="s">
        <v>127</v>
      </c>
      <c r="T3" s="29" t="s">
        <v>138</v>
      </c>
      <c r="U3" s="6" t="s">
        <v>34</v>
      </c>
      <c r="V3" s="113"/>
      <c r="W3" s="114"/>
      <c r="X3" s="113"/>
      <c r="Y3" s="114"/>
      <c r="Z3" s="113"/>
      <c r="AA3" s="114"/>
      <c r="AB3" s="6" t="s">
        <v>34</v>
      </c>
    </row>
    <row r="4" spans="1:28" ht="16" thickTop="1" x14ac:dyDescent="0.35">
      <c r="A4" s="50"/>
      <c r="B4" s="55" t="s">
        <v>6</v>
      </c>
      <c r="C4" s="52">
        <v>1</v>
      </c>
      <c r="D4" s="8">
        <v>2</v>
      </c>
      <c r="E4" s="1" t="s">
        <v>27</v>
      </c>
      <c r="F4" s="6" t="s">
        <v>34</v>
      </c>
      <c r="G4" s="19">
        <v>1</v>
      </c>
      <c r="H4" s="11" t="s">
        <v>52</v>
      </c>
      <c r="I4" s="66" t="s">
        <v>51</v>
      </c>
      <c r="J4" s="67" t="s">
        <v>40</v>
      </c>
      <c r="K4" s="66" t="s">
        <v>112</v>
      </c>
      <c r="L4" s="66" t="s">
        <v>41</v>
      </c>
      <c r="M4" s="57" t="str">
        <f>CONCATENATE(H$3," ",H4,", ",G$3," ",G4,", ",I$3," ",I4,", ",J$3," ",J4,", ",K4,", ",L4)</f>
        <v>ZMcI-type Axx, CVnbr. 1, Magnetic type Unipolar, Length -, No penumbra, Single</v>
      </c>
      <c r="N4" s="6" t="s">
        <v>34</v>
      </c>
      <c r="O4" s="70" t="s">
        <v>0</v>
      </c>
      <c r="P4" s="70" t="s">
        <v>7</v>
      </c>
      <c r="Q4" s="70" t="s">
        <v>7</v>
      </c>
      <c r="R4" s="70" t="str">
        <f>CONCATENATE(O4,P4,Q4)</f>
        <v>AXX</v>
      </c>
      <c r="S4" s="72">
        <f>IF(ISERROR(MATCH(R4,$H$4:$H$63,0)),"error",MATCH(R4,$H$4:$H$63,0))</f>
        <v>1</v>
      </c>
      <c r="T4" s="69" t="s">
        <v>128</v>
      </c>
      <c r="U4" s="6" t="s">
        <v>34</v>
      </c>
      <c r="V4" s="22" t="s">
        <v>0</v>
      </c>
      <c r="W4" s="62" t="s">
        <v>157</v>
      </c>
      <c r="X4" s="22" t="s">
        <v>7</v>
      </c>
      <c r="Y4" s="62" t="s">
        <v>41</v>
      </c>
      <c r="Z4" s="22" t="s">
        <v>7</v>
      </c>
      <c r="AA4" s="62" t="s">
        <v>41</v>
      </c>
      <c r="AB4" s="6" t="s">
        <v>34</v>
      </c>
    </row>
    <row r="5" spans="1:28" ht="15.5" x14ac:dyDescent="0.35">
      <c r="A5" s="50"/>
      <c r="B5" s="55" t="s">
        <v>1</v>
      </c>
      <c r="C5" s="52">
        <v>1</v>
      </c>
      <c r="D5" s="8">
        <v>3</v>
      </c>
      <c r="E5" s="1" t="s">
        <v>28</v>
      </c>
      <c r="F5" s="6" t="s">
        <v>34</v>
      </c>
      <c r="G5" s="19">
        <v>2</v>
      </c>
      <c r="H5" s="11" t="s">
        <v>53</v>
      </c>
      <c r="I5" s="66" t="s">
        <v>46</v>
      </c>
      <c r="J5" s="67" t="s">
        <v>40</v>
      </c>
      <c r="K5" s="66" t="s">
        <v>112</v>
      </c>
      <c r="L5" s="66" t="s">
        <v>42</v>
      </c>
      <c r="M5" s="57" t="str">
        <f t="shared" ref="M5:M63" si="0">CONCATENATE(H$3," ",H5,", ",G$3," ",G5,", ",I$3," ",I5,", ",J$3," ",J5,", ",K5,", ",L5)</f>
        <v>ZMcI-type Bxo, CVnbr. 2, Magnetic type Bipolar, Length -, No penumbra, Open</v>
      </c>
      <c r="N5" s="6" t="s">
        <v>34</v>
      </c>
      <c r="O5" s="12" t="s">
        <v>0</v>
      </c>
      <c r="P5" s="12" t="s">
        <v>8</v>
      </c>
      <c r="Q5" s="12" t="s">
        <v>7</v>
      </c>
      <c r="R5" s="13" t="str">
        <f t="shared" ref="R5:R68" si="1">CONCATENATE(O5,P5,Q5)</f>
        <v>ARX</v>
      </c>
      <c r="S5" s="72" t="str">
        <f t="shared" ref="S5:S68" si="2">IF(ISERROR(MATCH(R5,$H$4:$H$63,0)),"error",MATCH(R5,$H$4:$H$63,0))</f>
        <v>error</v>
      </c>
      <c r="T5" s="59" t="str">
        <f ca="1">CONCATENATE("An ",O5," spot cannot have ",OFFSET($Y$3,MATCH(P5,$X$4:$X$9,0),0)," spot and cannot be ",OFFSET($AA$3,MATCH(Q5,$Z$4:$Z$7,0),0))</f>
        <v>An A spot cannot have Rudimentary spot and cannot be Single</v>
      </c>
      <c r="U5" s="6" t="s">
        <v>34</v>
      </c>
      <c r="V5" s="23" t="s">
        <v>6</v>
      </c>
      <c r="W5" s="63" t="s">
        <v>143</v>
      </c>
      <c r="X5" s="23" t="s">
        <v>8</v>
      </c>
      <c r="Y5" s="63" t="s">
        <v>44</v>
      </c>
      <c r="Z5" s="23" t="s">
        <v>11</v>
      </c>
      <c r="AA5" s="63" t="s">
        <v>42</v>
      </c>
      <c r="AB5" s="6" t="s">
        <v>34</v>
      </c>
    </row>
    <row r="6" spans="1:28" ht="15.5" x14ac:dyDescent="0.35">
      <c r="A6" s="50"/>
      <c r="B6" s="55" t="s">
        <v>2</v>
      </c>
      <c r="C6" s="52">
        <v>1</v>
      </c>
      <c r="D6" s="8">
        <v>4</v>
      </c>
      <c r="E6" s="1" t="s">
        <v>29</v>
      </c>
      <c r="F6" s="6" t="s">
        <v>34</v>
      </c>
      <c r="G6" s="19">
        <v>3</v>
      </c>
      <c r="H6" s="11" t="s">
        <v>54</v>
      </c>
      <c r="I6" s="66" t="s">
        <v>46</v>
      </c>
      <c r="J6" s="67" t="s">
        <v>40</v>
      </c>
      <c r="K6" s="66" t="s">
        <v>112</v>
      </c>
      <c r="L6" s="66" t="s">
        <v>43</v>
      </c>
      <c r="M6" s="57" t="str">
        <f t="shared" si="0"/>
        <v>ZMcI-type Bxi, CVnbr. 3, Magnetic type Bipolar, Length -, No penumbra, Intermediate</v>
      </c>
      <c r="N6" s="6" t="s">
        <v>34</v>
      </c>
      <c r="O6" s="12" t="s">
        <v>0</v>
      </c>
      <c r="P6" s="12" t="s">
        <v>0</v>
      </c>
      <c r="Q6" s="12" t="s">
        <v>7</v>
      </c>
      <c r="R6" s="13" t="str">
        <f t="shared" si="1"/>
        <v>AAX</v>
      </c>
      <c r="S6" s="72" t="str">
        <f t="shared" si="2"/>
        <v>error</v>
      </c>
      <c r="T6" s="59" t="str">
        <f ca="1">CONCATENATE("An ",O6," spot cannot have ",OFFSET($Y$3,MATCH(P6,$X$4:$X$9,0),0)," spot and cannot be ",OFFSET($AA$3,MATCH(Q6,$Z$4:$Z$7,0),0))</f>
        <v>An A spot cannot have Asymmetric, &lt;2½° spot and cannot be Single</v>
      </c>
      <c r="U6" s="6" t="s">
        <v>34</v>
      </c>
      <c r="V6" s="23" t="s">
        <v>1</v>
      </c>
      <c r="W6" s="63" t="s">
        <v>144</v>
      </c>
      <c r="X6" s="23" t="s">
        <v>0</v>
      </c>
      <c r="Y6" s="63" t="s">
        <v>45</v>
      </c>
      <c r="Z6" s="23" t="s">
        <v>12</v>
      </c>
      <c r="AA6" s="63" t="s">
        <v>43</v>
      </c>
      <c r="AB6" s="6" t="s">
        <v>34</v>
      </c>
    </row>
    <row r="7" spans="1:28" ht="16" thickBot="1" x14ac:dyDescent="0.4">
      <c r="A7" s="50"/>
      <c r="B7" s="55" t="s">
        <v>3</v>
      </c>
      <c r="C7" s="52">
        <v>1</v>
      </c>
      <c r="D7" s="8">
        <v>5</v>
      </c>
      <c r="E7" s="1" t="s">
        <v>30</v>
      </c>
      <c r="F7" s="6" t="s">
        <v>34</v>
      </c>
      <c r="G7" s="19">
        <v>4</v>
      </c>
      <c r="H7" s="11" t="s">
        <v>55</v>
      </c>
      <c r="I7" s="66" t="s">
        <v>51</v>
      </c>
      <c r="J7" s="67" t="s">
        <v>40</v>
      </c>
      <c r="K7" s="66" t="s">
        <v>44</v>
      </c>
      <c r="L7" s="66" t="s">
        <v>41</v>
      </c>
      <c r="M7" s="57" t="str">
        <f t="shared" si="0"/>
        <v>ZMcI-type Hrx, CVnbr. 4, Magnetic type Unipolar, Length -, Rudimentary, Single</v>
      </c>
      <c r="N7" s="6" t="s">
        <v>34</v>
      </c>
      <c r="O7" s="12" t="s">
        <v>0</v>
      </c>
      <c r="P7" s="12" t="s">
        <v>9</v>
      </c>
      <c r="Q7" s="12" t="s">
        <v>7</v>
      </c>
      <c r="R7" s="13" t="str">
        <f t="shared" si="1"/>
        <v>ASX</v>
      </c>
      <c r="S7" s="72" t="str">
        <f t="shared" si="2"/>
        <v>error</v>
      </c>
      <c r="T7" s="59" t="str">
        <f t="shared" ref="T7:T9" ca="1" si="3">CONCATENATE("An ",O7," spot cannot have ",OFFSET($Y$3,MATCH(P7,$X$4:$X$9,0),0)," spot and cannot be ",OFFSET($AA$3,MATCH(Q7,$Z$4:$Z$7,0),0))</f>
        <v>An A spot cannot have Symmetric, &lt;2½° spot and cannot be Single</v>
      </c>
      <c r="U7" s="6" t="s">
        <v>34</v>
      </c>
      <c r="V7" s="23" t="s">
        <v>2</v>
      </c>
      <c r="W7" s="63" t="s">
        <v>145</v>
      </c>
      <c r="X7" s="23" t="s">
        <v>9</v>
      </c>
      <c r="Y7" s="63" t="s">
        <v>113</v>
      </c>
      <c r="Z7" s="24" t="s">
        <v>1</v>
      </c>
      <c r="AA7" s="64" t="s">
        <v>49</v>
      </c>
      <c r="AB7" s="6" t="s">
        <v>34</v>
      </c>
    </row>
    <row r="8" spans="1:28" ht="16" thickTop="1" x14ac:dyDescent="0.35">
      <c r="A8" s="50"/>
      <c r="B8" s="55" t="s">
        <v>4</v>
      </c>
      <c r="C8" s="52">
        <v>1</v>
      </c>
      <c r="D8" s="8">
        <v>6</v>
      </c>
      <c r="E8" s="1" t="s">
        <v>31</v>
      </c>
      <c r="F8" s="6" t="s">
        <v>34</v>
      </c>
      <c r="G8" s="19">
        <v>5</v>
      </c>
      <c r="H8" s="11" t="s">
        <v>56</v>
      </c>
      <c r="I8" s="66" t="s">
        <v>117</v>
      </c>
      <c r="J8" s="67" t="s">
        <v>40</v>
      </c>
      <c r="K8" s="66" t="s">
        <v>44</v>
      </c>
      <c r="L8" s="66" t="s">
        <v>42</v>
      </c>
      <c r="M8" s="57" t="str">
        <f>CONCATENATE(H$3," ",H8,", ",G$3," ",G8,", ",I$3," ",I8,", ",J$3," ",J8,", ",K8,", ",L8)</f>
        <v>ZMcI-type Cro, CVnbr. 5, Magnetic type Bipolar one side, Length -, Rudimentary, Open</v>
      </c>
      <c r="N8" s="6" t="s">
        <v>34</v>
      </c>
      <c r="O8" s="12" t="s">
        <v>0</v>
      </c>
      <c r="P8" s="12" t="s">
        <v>10</v>
      </c>
      <c r="Q8" s="12" t="s">
        <v>7</v>
      </c>
      <c r="R8" s="13" t="str">
        <f t="shared" si="1"/>
        <v>AKX</v>
      </c>
      <c r="S8" s="72" t="str">
        <f t="shared" si="2"/>
        <v>error</v>
      </c>
      <c r="T8" s="59" t="str">
        <f t="shared" ca="1" si="3"/>
        <v>An A spot cannot have Asymmetric, &gt;2½° spot and cannot be Single</v>
      </c>
      <c r="U8" s="6" t="s">
        <v>34</v>
      </c>
      <c r="V8" s="23" t="s">
        <v>3</v>
      </c>
      <c r="W8" s="63" t="s">
        <v>145</v>
      </c>
      <c r="X8" s="23" t="s">
        <v>10</v>
      </c>
      <c r="Y8" s="63" t="s">
        <v>114</v>
      </c>
      <c r="AB8" s="6" t="s">
        <v>34</v>
      </c>
    </row>
    <row r="9" spans="1:28" ht="16" thickBot="1" x14ac:dyDescent="0.4">
      <c r="A9" s="50"/>
      <c r="B9" s="56" t="s">
        <v>5</v>
      </c>
      <c r="C9" s="53">
        <v>1</v>
      </c>
      <c r="D9" s="9">
        <v>7</v>
      </c>
      <c r="E9" s="2" t="s">
        <v>32</v>
      </c>
      <c r="F9" s="6" t="s">
        <v>34</v>
      </c>
      <c r="G9" s="19">
        <v>6</v>
      </c>
      <c r="H9" s="11" t="s">
        <v>57</v>
      </c>
      <c r="I9" s="66" t="s">
        <v>117</v>
      </c>
      <c r="J9" s="67" t="s">
        <v>40</v>
      </c>
      <c r="K9" s="66" t="s">
        <v>44</v>
      </c>
      <c r="L9" s="66" t="s">
        <v>43</v>
      </c>
      <c r="M9" s="57" t="str">
        <f t="shared" si="0"/>
        <v>ZMcI-type Cri, CVnbr. 6, Magnetic type Bipolar one side, Length -, Rudimentary, Intermediate</v>
      </c>
      <c r="N9" s="6" t="s">
        <v>34</v>
      </c>
      <c r="O9" s="12" t="s">
        <v>0</v>
      </c>
      <c r="P9" s="12" t="s">
        <v>5</v>
      </c>
      <c r="Q9" s="12" t="s">
        <v>7</v>
      </c>
      <c r="R9" s="13" t="str">
        <f t="shared" si="1"/>
        <v>AHX</v>
      </c>
      <c r="S9" s="72" t="str">
        <f t="shared" si="2"/>
        <v>error</v>
      </c>
      <c r="T9" s="59" t="str">
        <f t="shared" ca="1" si="3"/>
        <v>An A spot cannot have Symmetric, &gt;2½° spot and cannot be Single</v>
      </c>
      <c r="U9" s="6" t="s">
        <v>34</v>
      </c>
      <c r="V9" s="23" t="s">
        <v>4</v>
      </c>
      <c r="W9" s="63" t="s">
        <v>145</v>
      </c>
      <c r="X9" s="24" t="s">
        <v>5</v>
      </c>
      <c r="Y9" s="64" t="s">
        <v>115</v>
      </c>
      <c r="AB9" s="6" t="s">
        <v>34</v>
      </c>
    </row>
    <row r="10" spans="1:28" ht="16" thickBot="1" x14ac:dyDescent="0.4">
      <c r="A10" s="50"/>
      <c r="B10" s="50"/>
      <c r="C10" s="28"/>
      <c r="D10" s="10"/>
      <c r="E10" s="26"/>
      <c r="F10" s="6" t="s">
        <v>34</v>
      </c>
      <c r="G10" s="19">
        <v>7</v>
      </c>
      <c r="H10" s="11" t="s">
        <v>58</v>
      </c>
      <c r="I10" s="66" t="s">
        <v>51</v>
      </c>
      <c r="J10" s="67" t="s">
        <v>40</v>
      </c>
      <c r="K10" s="66" t="s">
        <v>164</v>
      </c>
      <c r="L10" s="66" t="s">
        <v>41</v>
      </c>
      <c r="M10" s="57" t="str">
        <f t="shared" si="0"/>
        <v>ZMcI-type Hax, CVnbr. 7, Magnetic type Unipolar, Length -, Asymmetric &lt;2½°, Single</v>
      </c>
      <c r="N10" s="6" t="s">
        <v>34</v>
      </c>
      <c r="O10" s="12" t="s">
        <v>6</v>
      </c>
      <c r="P10" s="12" t="s">
        <v>7</v>
      </c>
      <c r="Q10" s="12" t="s">
        <v>7</v>
      </c>
      <c r="R10" s="13" t="str">
        <f t="shared" si="1"/>
        <v>BXX</v>
      </c>
      <c r="S10" s="72" t="str">
        <f t="shared" si="2"/>
        <v>error</v>
      </c>
      <c r="T10" s="59" t="str">
        <f ca="1">CONCATENATE("A ",O10," spotgroup cannot have ",OFFSET($Y$3,MATCH(P10,$X$4:$X$9,0),0)," spot and cannot be ",OFFSET($AA$3,MATCH(Q10,$Z$4:$Z$7,0),0))</f>
        <v>A B spotgroup cannot have Single spot and cannot be Single</v>
      </c>
      <c r="U10" s="6" t="s">
        <v>34</v>
      </c>
      <c r="V10" s="24" t="s">
        <v>5</v>
      </c>
      <c r="W10" s="64" t="s">
        <v>158</v>
      </c>
      <c r="AB10" s="6" t="s">
        <v>34</v>
      </c>
    </row>
    <row r="11" spans="1:28" ht="16" thickTop="1" x14ac:dyDescent="0.35">
      <c r="A11" s="50"/>
      <c r="B11" s="54" t="s">
        <v>135</v>
      </c>
      <c r="C11" s="51">
        <v>2</v>
      </c>
      <c r="D11" s="7">
        <v>8</v>
      </c>
      <c r="E11" s="5" t="s">
        <v>149</v>
      </c>
      <c r="F11" s="6" t="s">
        <v>34</v>
      </c>
      <c r="G11" s="19">
        <v>8</v>
      </c>
      <c r="H11" s="11" t="s">
        <v>59</v>
      </c>
      <c r="I11" s="66" t="s">
        <v>117</v>
      </c>
      <c r="J11" s="67" t="s">
        <v>40</v>
      </c>
      <c r="K11" s="66" t="s">
        <v>164</v>
      </c>
      <c r="L11" s="66" t="s">
        <v>42</v>
      </c>
      <c r="M11" s="57" t="str">
        <f t="shared" si="0"/>
        <v>ZMcI-type Cao, CVnbr. 8, Magnetic type Bipolar one side, Length -, Asymmetric &lt;2½°, Open</v>
      </c>
      <c r="N11" s="6" t="s">
        <v>34</v>
      </c>
      <c r="O11" s="12" t="s">
        <v>6</v>
      </c>
      <c r="P11" s="12" t="s">
        <v>8</v>
      </c>
      <c r="Q11" s="12" t="s">
        <v>7</v>
      </c>
      <c r="R11" s="13" t="str">
        <f t="shared" si="1"/>
        <v>BRX</v>
      </c>
      <c r="S11" s="72" t="str">
        <f t="shared" si="2"/>
        <v>error</v>
      </c>
      <c r="T11" s="59" t="str">
        <f t="shared" ref="T11:T39" ca="1" si="4">CONCATENATE("A ",O11," spotgroup cannot have ",OFFSET($Y$3,MATCH(P11,$X$4:$X$9,0),0)," spot and cannot be ",OFFSET($AA$3,MATCH(Q11,$Z$4:$Z$7,0),0))</f>
        <v>A B spotgroup cannot have Rudimentary spot and cannot be Single</v>
      </c>
      <c r="U11" s="6" t="s">
        <v>34</v>
      </c>
      <c r="AB11" s="6" t="s">
        <v>34</v>
      </c>
    </row>
    <row r="12" spans="1:28" ht="15.5" x14ac:dyDescent="0.35">
      <c r="A12" s="50"/>
      <c r="B12" s="55" t="s">
        <v>146</v>
      </c>
      <c r="C12" s="52">
        <v>2</v>
      </c>
      <c r="D12" s="8">
        <v>9</v>
      </c>
      <c r="E12" s="1" t="s">
        <v>162</v>
      </c>
      <c r="F12" s="6" t="s">
        <v>34</v>
      </c>
      <c r="G12" s="19">
        <v>9</v>
      </c>
      <c r="H12" s="11" t="s">
        <v>60</v>
      </c>
      <c r="I12" s="66" t="s">
        <v>117</v>
      </c>
      <c r="J12" s="67" t="s">
        <v>40</v>
      </c>
      <c r="K12" s="66" t="s">
        <v>164</v>
      </c>
      <c r="L12" s="66" t="s">
        <v>43</v>
      </c>
      <c r="M12" s="57" t="str">
        <f t="shared" si="0"/>
        <v>ZMcI-type Cai, CVnbr. 9, Magnetic type Bipolar one side, Length -, Asymmetric &lt;2½°, Intermediate</v>
      </c>
      <c r="N12" s="6" t="s">
        <v>34</v>
      </c>
      <c r="O12" s="12" t="s">
        <v>6</v>
      </c>
      <c r="P12" s="12" t="s">
        <v>0</v>
      </c>
      <c r="Q12" s="12" t="s">
        <v>7</v>
      </c>
      <c r="R12" s="13" t="str">
        <f t="shared" si="1"/>
        <v>BAX</v>
      </c>
      <c r="S12" s="72" t="str">
        <f t="shared" si="2"/>
        <v>error</v>
      </c>
      <c r="T12" s="59" t="str">
        <f t="shared" ca="1" si="4"/>
        <v>A B spotgroup cannot have Asymmetric, &lt;2½° spot and cannot be Single</v>
      </c>
      <c r="U12" s="6" t="s">
        <v>34</v>
      </c>
      <c r="AB12" s="6" t="s">
        <v>34</v>
      </c>
    </row>
    <row r="13" spans="1:28" ht="15.5" x14ac:dyDescent="0.35">
      <c r="A13" s="50"/>
      <c r="B13" s="55" t="s">
        <v>123</v>
      </c>
      <c r="C13" s="52">
        <v>2</v>
      </c>
      <c r="D13" s="8">
        <v>10</v>
      </c>
      <c r="E13" s="1" t="s">
        <v>148</v>
      </c>
      <c r="F13" s="6" t="s">
        <v>34</v>
      </c>
      <c r="G13" s="19">
        <v>10</v>
      </c>
      <c r="H13" s="11" t="s">
        <v>61</v>
      </c>
      <c r="I13" s="66" t="s">
        <v>51</v>
      </c>
      <c r="J13" s="67" t="s">
        <v>40</v>
      </c>
      <c r="K13" s="66" t="s">
        <v>165</v>
      </c>
      <c r="L13" s="66" t="s">
        <v>41</v>
      </c>
      <c r="M13" s="57" t="str">
        <f t="shared" si="0"/>
        <v>ZMcI-type Hsx, CVnbr. 10, Magnetic type Unipolar, Length -, Symmetric &lt;2½° , Single</v>
      </c>
      <c r="N13" s="6" t="s">
        <v>34</v>
      </c>
      <c r="O13" s="12" t="s">
        <v>6</v>
      </c>
      <c r="P13" s="12" t="s">
        <v>9</v>
      </c>
      <c r="Q13" s="12" t="s">
        <v>7</v>
      </c>
      <c r="R13" s="13" t="str">
        <f t="shared" si="1"/>
        <v>BSX</v>
      </c>
      <c r="S13" s="72" t="str">
        <f t="shared" si="2"/>
        <v>error</v>
      </c>
      <c r="T13" s="59" t="str">
        <f t="shared" ca="1" si="4"/>
        <v>A B spotgroup cannot have Symmetric, &lt;2½° spot and cannot be Single</v>
      </c>
      <c r="U13" s="6" t="s">
        <v>34</v>
      </c>
      <c r="V13" s="3" t="s">
        <v>13</v>
      </c>
      <c r="W13" s="60" t="s">
        <v>133</v>
      </c>
      <c r="X13" s="25" t="s">
        <v>6</v>
      </c>
      <c r="Y13" s="60" t="s">
        <v>133</v>
      </c>
      <c r="Z13" s="25" t="s">
        <v>0</v>
      </c>
      <c r="AA13" s="61" t="s">
        <v>133</v>
      </c>
      <c r="AB13" s="6" t="s">
        <v>34</v>
      </c>
    </row>
    <row r="14" spans="1:28" ht="15.5" x14ac:dyDescent="0.35">
      <c r="A14" s="50"/>
      <c r="B14" s="55" t="s">
        <v>139</v>
      </c>
      <c r="C14" s="52">
        <v>2</v>
      </c>
      <c r="D14" s="8">
        <v>11</v>
      </c>
      <c r="E14" s="1" t="s">
        <v>150</v>
      </c>
      <c r="F14" s="6" t="s">
        <v>34</v>
      </c>
      <c r="G14" s="19">
        <v>11</v>
      </c>
      <c r="H14" s="11" t="s">
        <v>62</v>
      </c>
      <c r="I14" s="66" t="s">
        <v>117</v>
      </c>
      <c r="J14" s="67" t="s">
        <v>40</v>
      </c>
      <c r="K14" s="66" t="s">
        <v>165</v>
      </c>
      <c r="L14" s="66" t="s">
        <v>42</v>
      </c>
      <c r="M14" s="57" t="str">
        <f t="shared" si="0"/>
        <v>ZMcI-type Cso, CVnbr. 11, Magnetic type Bipolar one side, Length -, Symmetric &lt;2½° , Open</v>
      </c>
      <c r="N14" s="6" t="s">
        <v>34</v>
      </c>
      <c r="O14" s="12" t="s">
        <v>6</v>
      </c>
      <c r="P14" s="12" t="s">
        <v>10</v>
      </c>
      <c r="Q14" s="12" t="s">
        <v>7</v>
      </c>
      <c r="R14" s="13" t="str">
        <f t="shared" si="1"/>
        <v>BKX</v>
      </c>
      <c r="S14" s="72" t="str">
        <f t="shared" si="2"/>
        <v>error</v>
      </c>
      <c r="T14" s="59" t="str">
        <f t="shared" ca="1" si="4"/>
        <v>A B spotgroup cannot have Asymmetric, &gt;2½° spot and cannot be Single</v>
      </c>
      <c r="U14" s="6" t="s">
        <v>34</v>
      </c>
      <c r="V14" s="3" t="s">
        <v>12</v>
      </c>
      <c r="W14" s="60" t="s">
        <v>133</v>
      </c>
      <c r="X14" s="25" t="s">
        <v>1</v>
      </c>
      <c r="Y14" s="60" t="s">
        <v>133</v>
      </c>
      <c r="Z14" s="25" t="s">
        <v>6</v>
      </c>
      <c r="AA14" s="61" t="s">
        <v>133</v>
      </c>
      <c r="AB14" s="6" t="s">
        <v>34</v>
      </c>
    </row>
    <row r="15" spans="1:28" ht="15.5" x14ac:dyDescent="0.35">
      <c r="A15" s="50"/>
      <c r="B15" s="55" t="s">
        <v>147</v>
      </c>
      <c r="C15" s="52">
        <v>2</v>
      </c>
      <c r="D15" s="8">
        <v>12</v>
      </c>
      <c r="E15" s="1" t="s">
        <v>151</v>
      </c>
      <c r="F15" s="6" t="s">
        <v>34</v>
      </c>
      <c r="G15" s="19">
        <v>12</v>
      </c>
      <c r="H15" s="11" t="s">
        <v>63</v>
      </c>
      <c r="I15" s="66" t="s">
        <v>117</v>
      </c>
      <c r="J15" s="67" t="s">
        <v>40</v>
      </c>
      <c r="K15" s="66" t="s">
        <v>165</v>
      </c>
      <c r="L15" s="66" t="s">
        <v>43</v>
      </c>
      <c r="M15" s="57" t="str">
        <f t="shared" si="0"/>
        <v>ZMcI-type Csi, CVnbr. 12, Magnetic type Bipolar one side, Length -, Symmetric &lt;2½° , Intermediate</v>
      </c>
      <c r="N15" s="6" t="s">
        <v>34</v>
      </c>
      <c r="O15" s="12" t="s">
        <v>6</v>
      </c>
      <c r="P15" s="12" t="s">
        <v>5</v>
      </c>
      <c r="Q15" s="12" t="s">
        <v>7</v>
      </c>
      <c r="R15" s="13" t="str">
        <f t="shared" si="1"/>
        <v>BHX</v>
      </c>
      <c r="S15" s="72" t="str">
        <f t="shared" si="2"/>
        <v>error</v>
      </c>
      <c r="T15" s="59" t="str">
        <f t="shared" ca="1" si="4"/>
        <v>A B spotgroup cannot have Symmetric, &gt;2½° spot and cannot be Single</v>
      </c>
      <c r="U15" s="6" t="s">
        <v>34</v>
      </c>
      <c r="V15" s="3" t="s">
        <v>14</v>
      </c>
      <c r="W15" s="60" t="s">
        <v>133</v>
      </c>
      <c r="X15" s="25" t="s">
        <v>2</v>
      </c>
      <c r="Y15" s="60" t="s">
        <v>133</v>
      </c>
      <c r="Z15" s="25" t="s">
        <v>2</v>
      </c>
      <c r="AA15" s="61" t="s">
        <v>133</v>
      </c>
      <c r="AB15" s="6" t="s">
        <v>34</v>
      </c>
    </row>
    <row r="16" spans="1:28" ht="16" thickBot="1" x14ac:dyDescent="0.4">
      <c r="A16" s="50"/>
      <c r="B16" s="56" t="s">
        <v>137</v>
      </c>
      <c r="C16" s="53">
        <v>2</v>
      </c>
      <c r="D16" s="9">
        <v>13</v>
      </c>
      <c r="E16" s="2" t="s">
        <v>152</v>
      </c>
      <c r="F16" s="6" t="s">
        <v>34</v>
      </c>
      <c r="G16" s="19">
        <v>13</v>
      </c>
      <c r="H16" s="11" t="s">
        <v>64</v>
      </c>
      <c r="I16" s="66" t="s">
        <v>46</v>
      </c>
      <c r="J16" s="66" t="s">
        <v>47</v>
      </c>
      <c r="K16" s="66" t="s">
        <v>44</v>
      </c>
      <c r="L16" s="66" t="s">
        <v>42</v>
      </c>
      <c r="M16" s="57" t="str">
        <f t="shared" si="0"/>
        <v>ZMcI-type Dro, CVnbr. 13, Magnetic type Bipolar, Length &lt;10°, Rudimentary, Open</v>
      </c>
      <c r="N16" s="6" t="s">
        <v>34</v>
      </c>
      <c r="O16" s="14" t="s">
        <v>1</v>
      </c>
      <c r="P16" s="12" t="s">
        <v>7</v>
      </c>
      <c r="Q16" s="12" t="s">
        <v>7</v>
      </c>
      <c r="R16" s="13" t="str">
        <f t="shared" si="1"/>
        <v>CXX</v>
      </c>
      <c r="S16" s="72" t="str">
        <f t="shared" si="2"/>
        <v>error</v>
      </c>
      <c r="T16" s="59" t="str">
        <f t="shared" ca="1" si="4"/>
        <v>A C spotgroup cannot have Single spot and cannot be Single</v>
      </c>
      <c r="U16" s="6" t="s">
        <v>34</v>
      </c>
      <c r="V16" s="3" t="s">
        <v>10</v>
      </c>
      <c r="W16" s="60" t="s">
        <v>133</v>
      </c>
      <c r="X16" s="25" t="s">
        <v>3</v>
      </c>
      <c r="Y16" s="60" t="s">
        <v>133</v>
      </c>
      <c r="Z16" s="25" t="s">
        <v>3</v>
      </c>
      <c r="AA16" s="61" t="s">
        <v>133</v>
      </c>
      <c r="AB16" s="6" t="s">
        <v>34</v>
      </c>
    </row>
    <row r="17" spans="1:28" ht="16" thickBot="1" x14ac:dyDescent="0.4">
      <c r="A17" s="50"/>
      <c r="B17" s="50"/>
      <c r="C17" s="28"/>
      <c r="D17" s="10"/>
      <c r="E17" s="26"/>
      <c r="F17" s="6" t="s">
        <v>34</v>
      </c>
      <c r="G17" s="19">
        <v>14</v>
      </c>
      <c r="H17" s="11" t="s">
        <v>65</v>
      </c>
      <c r="I17" s="66" t="s">
        <v>46</v>
      </c>
      <c r="J17" s="66" t="s">
        <v>48</v>
      </c>
      <c r="K17" s="66" t="s">
        <v>44</v>
      </c>
      <c r="L17" s="66" t="s">
        <v>42</v>
      </c>
      <c r="M17" s="57" t="str">
        <f t="shared" si="0"/>
        <v>ZMcI-type Ero, CVnbr. 14, Magnetic type Bipolar, Length &gt;10° &lt;15°, Rudimentary, Open</v>
      </c>
      <c r="N17" s="6" t="s">
        <v>34</v>
      </c>
      <c r="O17" s="14" t="s">
        <v>1</v>
      </c>
      <c r="P17" s="12" t="s">
        <v>8</v>
      </c>
      <c r="Q17" s="12" t="s">
        <v>7</v>
      </c>
      <c r="R17" s="13" t="str">
        <f t="shared" si="1"/>
        <v>CRX</v>
      </c>
      <c r="S17" s="72" t="str">
        <f t="shared" si="2"/>
        <v>error</v>
      </c>
      <c r="T17" s="59" t="str">
        <f t="shared" ca="1" si="4"/>
        <v>A C spotgroup cannot have Rudimentary spot and cannot be Single</v>
      </c>
      <c r="U17" s="6" t="s">
        <v>34</v>
      </c>
      <c r="V17" s="3" t="s">
        <v>15</v>
      </c>
      <c r="W17" s="60" t="s">
        <v>133</v>
      </c>
      <c r="X17" s="25" t="s">
        <v>4</v>
      </c>
      <c r="Y17" s="60" t="s">
        <v>133</v>
      </c>
      <c r="Z17" s="25" t="s">
        <v>4</v>
      </c>
      <c r="AA17" s="61" t="s">
        <v>133</v>
      </c>
      <c r="AB17" s="6" t="s">
        <v>34</v>
      </c>
    </row>
    <row r="18" spans="1:28" ht="15.5" x14ac:dyDescent="0.35">
      <c r="A18" s="50"/>
      <c r="B18" s="54" t="s">
        <v>135</v>
      </c>
      <c r="C18" s="51">
        <v>3</v>
      </c>
      <c r="D18" s="7">
        <v>14</v>
      </c>
      <c r="E18" s="5" t="s">
        <v>33</v>
      </c>
      <c r="F18" s="6" t="s">
        <v>34</v>
      </c>
      <c r="G18" s="19">
        <v>15</v>
      </c>
      <c r="H18" s="11" t="s">
        <v>66</v>
      </c>
      <c r="I18" s="66" t="s">
        <v>46</v>
      </c>
      <c r="J18" s="66" t="s">
        <v>116</v>
      </c>
      <c r="K18" s="66" t="s">
        <v>44</v>
      </c>
      <c r="L18" s="66" t="s">
        <v>42</v>
      </c>
      <c r="M18" s="57" t="str">
        <f t="shared" si="0"/>
        <v>ZMcI-type Fro, CVnbr. 15, Magnetic type Bipolar, Length &gt;15°, Rudimentary, Open</v>
      </c>
      <c r="N18" s="6" t="s">
        <v>34</v>
      </c>
      <c r="O18" s="14" t="s">
        <v>1</v>
      </c>
      <c r="P18" s="12" t="s">
        <v>0</v>
      </c>
      <c r="Q18" s="12" t="s">
        <v>7</v>
      </c>
      <c r="R18" s="13" t="str">
        <f t="shared" si="1"/>
        <v>CAX</v>
      </c>
      <c r="S18" s="72" t="str">
        <f t="shared" si="2"/>
        <v>error</v>
      </c>
      <c r="T18" s="59" t="str">
        <f t="shared" ca="1" si="4"/>
        <v>A C spotgroup cannot have Asymmetric, &lt;2½° spot and cannot be Single</v>
      </c>
      <c r="U18" s="6" t="s">
        <v>34</v>
      </c>
      <c r="V18" s="3" t="s">
        <v>16</v>
      </c>
      <c r="W18" s="60" t="s">
        <v>133</v>
      </c>
      <c r="X18" s="25" t="s">
        <v>13</v>
      </c>
      <c r="Y18" s="60" t="s">
        <v>133</v>
      </c>
      <c r="Z18" s="25" t="s">
        <v>13</v>
      </c>
      <c r="AA18" s="61" t="s">
        <v>133</v>
      </c>
      <c r="AB18" s="6" t="s">
        <v>34</v>
      </c>
    </row>
    <row r="19" spans="1:28" ht="15.5" x14ac:dyDescent="0.35">
      <c r="A19" s="50"/>
      <c r="B19" s="55" t="s">
        <v>140</v>
      </c>
      <c r="C19" s="52">
        <v>3</v>
      </c>
      <c r="D19" s="8">
        <v>15</v>
      </c>
      <c r="E19" s="1" t="s">
        <v>153</v>
      </c>
      <c r="F19" s="6" t="s">
        <v>34</v>
      </c>
      <c r="G19" s="19">
        <v>16</v>
      </c>
      <c r="H19" s="11" t="s">
        <v>67</v>
      </c>
      <c r="I19" s="66" t="s">
        <v>46</v>
      </c>
      <c r="J19" s="66" t="s">
        <v>47</v>
      </c>
      <c r="K19" s="66" t="s">
        <v>44</v>
      </c>
      <c r="L19" s="66" t="s">
        <v>43</v>
      </c>
      <c r="M19" s="57" t="str">
        <f t="shared" si="0"/>
        <v>ZMcI-type Dri, CVnbr. 16, Magnetic type Bipolar, Length &lt;10°, Rudimentary, Intermediate</v>
      </c>
      <c r="N19" s="6" t="s">
        <v>34</v>
      </c>
      <c r="O19" s="14" t="s">
        <v>1</v>
      </c>
      <c r="P19" s="12" t="s">
        <v>9</v>
      </c>
      <c r="Q19" s="12" t="s">
        <v>7</v>
      </c>
      <c r="R19" s="13" t="str">
        <f t="shared" si="1"/>
        <v>CSX</v>
      </c>
      <c r="S19" s="72" t="str">
        <f t="shared" si="2"/>
        <v>error</v>
      </c>
      <c r="T19" s="59" t="str">
        <f t="shared" ca="1" si="4"/>
        <v>A C spotgroup cannot have Symmetric, &lt;2½° spot and cannot be Single</v>
      </c>
      <c r="U19" s="6" t="s">
        <v>34</v>
      </c>
      <c r="V19" s="3" t="s">
        <v>17</v>
      </c>
      <c r="W19" s="60" t="s">
        <v>133</v>
      </c>
      <c r="X19" s="25" t="s">
        <v>12</v>
      </c>
      <c r="Y19" s="60" t="s">
        <v>133</v>
      </c>
      <c r="Z19" s="25" t="s">
        <v>5</v>
      </c>
      <c r="AA19" s="61" t="s">
        <v>133</v>
      </c>
      <c r="AB19" s="6" t="s">
        <v>34</v>
      </c>
    </row>
    <row r="20" spans="1:28" ht="15.5" x14ac:dyDescent="0.35">
      <c r="A20" s="50"/>
      <c r="B20" s="55" t="s">
        <v>141</v>
      </c>
      <c r="C20" s="52">
        <v>3</v>
      </c>
      <c r="D20" s="8">
        <v>16</v>
      </c>
      <c r="E20" s="1" t="s">
        <v>154</v>
      </c>
      <c r="F20" s="6" t="s">
        <v>34</v>
      </c>
      <c r="G20" s="19">
        <v>17</v>
      </c>
      <c r="H20" s="11" t="s">
        <v>68</v>
      </c>
      <c r="I20" s="66" t="s">
        <v>46</v>
      </c>
      <c r="J20" s="66" t="s">
        <v>48</v>
      </c>
      <c r="K20" s="66" t="s">
        <v>44</v>
      </c>
      <c r="L20" s="66" t="s">
        <v>43</v>
      </c>
      <c r="M20" s="57" t="str">
        <f t="shared" si="0"/>
        <v>ZMcI-type Eri, CVnbr. 17, Magnetic type Bipolar, Length &gt;10° &lt;15°, Rudimentary, Intermediate</v>
      </c>
      <c r="N20" s="6" t="s">
        <v>34</v>
      </c>
      <c r="O20" s="14" t="s">
        <v>1</v>
      </c>
      <c r="P20" s="12" t="s">
        <v>10</v>
      </c>
      <c r="Q20" s="12" t="s">
        <v>7</v>
      </c>
      <c r="R20" s="13" t="str">
        <f t="shared" si="1"/>
        <v>CKX</v>
      </c>
      <c r="S20" s="72" t="str">
        <f t="shared" si="2"/>
        <v>error</v>
      </c>
      <c r="T20" s="59" t="str">
        <f t="shared" ca="1" si="4"/>
        <v>A C spotgroup cannot have Asymmetric, &gt;2½° spot and cannot be Single</v>
      </c>
      <c r="U20" s="6" t="s">
        <v>34</v>
      </c>
      <c r="V20" s="3" t="s">
        <v>11</v>
      </c>
      <c r="W20" s="60" t="s">
        <v>133</v>
      </c>
      <c r="X20" s="25" t="s">
        <v>14</v>
      </c>
      <c r="Y20" s="60" t="s">
        <v>133</v>
      </c>
      <c r="Z20" s="25" t="s">
        <v>14</v>
      </c>
      <c r="AA20" s="61" t="s">
        <v>133</v>
      </c>
      <c r="AB20" s="6" t="s">
        <v>34</v>
      </c>
    </row>
    <row r="21" spans="1:28" ht="16" thickBot="1" x14ac:dyDescent="0.4">
      <c r="A21" s="50"/>
      <c r="B21" s="56" t="s">
        <v>136</v>
      </c>
      <c r="C21" s="53">
        <v>3</v>
      </c>
      <c r="D21" s="9">
        <v>17</v>
      </c>
      <c r="E21" s="2" t="s">
        <v>155</v>
      </c>
      <c r="F21" s="6" t="s">
        <v>34</v>
      </c>
      <c r="G21" s="19">
        <v>18</v>
      </c>
      <c r="H21" s="11" t="s">
        <v>69</v>
      </c>
      <c r="I21" s="66" t="s">
        <v>46</v>
      </c>
      <c r="J21" s="66" t="s">
        <v>116</v>
      </c>
      <c r="K21" s="66" t="s">
        <v>44</v>
      </c>
      <c r="L21" s="66" t="s">
        <v>43</v>
      </c>
      <c r="M21" s="57" t="str">
        <f t="shared" si="0"/>
        <v>ZMcI-type Fri, CVnbr. 18, Magnetic type Bipolar, Length &gt;15°, Rudimentary, Intermediate</v>
      </c>
      <c r="N21" s="6" t="s">
        <v>34</v>
      </c>
      <c r="O21" s="14" t="s">
        <v>1</v>
      </c>
      <c r="P21" s="12" t="s">
        <v>5</v>
      </c>
      <c r="Q21" s="12" t="s">
        <v>7</v>
      </c>
      <c r="R21" s="13" t="str">
        <f t="shared" si="1"/>
        <v>CHX</v>
      </c>
      <c r="S21" s="72" t="str">
        <f t="shared" si="2"/>
        <v>error</v>
      </c>
      <c r="T21" s="59" t="str">
        <f t="shared" ca="1" si="4"/>
        <v>A C spotgroup cannot have Symmetric, &gt;2½° spot and cannot be Single</v>
      </c>
      <c r="U21" s="6" t="s">
        <v>34</v>
      </c>
      <c r="V21" s="3" t="s">
        <v>18</v>
      </c>
      <c r="W21" s="60" t="s">
        <v>133</v>
      </c>
      <c r="X21" s="25" t="s">
        <v>15</v>
      </c>
      <c r="Y21" s="60" t="s">
        <v>133</v>
      </c>
      <c r="Z21" s="25" t="s">
        <v>10</v>
      </c>
      <c r="AA21" s="61" t="s">
        <v>133</v>
      </c>
      <c r="AB21" s="6" t="s">
        <v>34</v>
      </c>
    </row>
    <row r="22" spans="1:28" ht="15.5" x14ac:dyDescent="0.35">
      <c r="D22" s="4"/>
      <c r="F22" s="6" t="s">
        <v>34</v>
      </c>
      <c r="G22" s="19">
        <v>19</v>
      </c>
      <c r="H22" s="11" t="s">
        <v>70</v>
      </c>
      <c r="I22" s="66" t="s">
        <v>46</v>
      </c>
      <c r="J22" s="66" t="s">
        <v>47</v>
      </c>
      <c r="K22" s="66" t="s">
        <v>164</v>
      </c>
      <c r="L22" s="66" t="s">
        <v>42</v>
      </c>
      <c r="M22" s="57" t="str">
        <f t="shared" si="0"/>
        <v>ZMcI-type Dao, CVnbr. 19, Magnetic type Bipolar, Length &lt;10°, Asymmetric &lt;2½°, Open</v>
      </c>
      <c r="N22" s="6" t="s">
        <v>34</v>
      </c>
      <c r="O22" s="14" t="s">
        <v>2</v>
      </c>
      <c r="P22" s="12" t="s">
        <v>7</v>
      </c>
      <c r="Q22" s="12" t="s">
        <v>7</v>
      </c>
      <c r="R22" s="13" t="str">
        <f t="shared" si="1"/>
        <v>DXX</v>
      </c>
      <c r="S22" s="72" t="str">
        <f t="shared" si="2"/>
        <v>error</v>
      </c>
      <c r="T22" s="59" t="str">
        <f t="shared" ca="1" si="4"/>
        <v>A D spotgroup cannot have Single spot and cannot be Single</v>
      </c>
      <c r="U22" s="6" t="s">
        <v>34</v>
      </c>
      <c r="V22" s="3" t="s">
        <v>19</v>
      </c>
      <c r="W22" s="60" t="s">
        <v>133</v>
      </c>
      <c r="X22" s="25" t="s">
        <v>16</v>
      </c>
      <c r="Y22" s="60" t="s">
        <v>133</v>
      </c>
      <c r="Z22" s="25" t="s">
        <v>15</v>
      </c>
      <c r="AA22" s="61" t="s">
        <v>133</v>
      </c>
      <c r="AB22" s="6" t="s">
        <v>34</v>
      </c>
    </row>
    <row r="23" spans="1:28" ht="15.5" x14ac:dyDescent="0.35">
      <c r="D23" s="4"/>
      <c r="F23" s="6" t="s">
        <v>34</v>
      </c>
      <c r="G23" s="19">
        <v>20</v>
      </c>
      <c r="H23" s="11" t="s">
        <v>71</v>
      </c>
      <c r="I23" s="66" t="s">
        <v>46</v>
      </c>
      <c r="J23" s="66" t="s">
        <v>48</v>
      </c>
      <c r="K23" s="66" t="s">
        <v>164</v>
      </c>
      <c r="L23" s="66" t="s">
        <v>42</v>
      </c>
      <c r="M23" s="57" t="str">
        <f t="shared" si="0"/>
        <v>ZMcI-type Eao, CVnbr. 20, Magnetic type Bipolar, Length &gt;10° &lt;15°, Asymmetric &lt;2½°, Open</v>
      </c>
      <c r="N23" s="6" t="s">
        <v>34</v>
      </c>
      <c r="O23" s="14" t="s">
        <v>2</v>
      </c>
      <c r="P23" s="12" t="s">
        <v>8</v>
      </c>
      <c r="Q23" s="12" t="s">
        <v>7</v>
      </c>
      <c r="R23" s="13" t="str">
        <f t="shared" si="1"/>
        <v>DRX</v>
      </c>
      <c r="S23" s="72" t="str">
        <f t="shared" si="2"/>
        <v>error</v>
      </c>
      <c r="T23" s="59" t="str">
        <f t="shared" ca="1" si="4"/>
        <v>A D spotgroup cannot have Rudimentary spot and cannot be Single</v>
      </c>
      <c r="U23" s="6" t="s">
        <v>34</v>
      </c>
      <c r="V23" s="3" t="s">
        <v>8</v>
      </c>
      <c r="W23" s="60" t="s">
        <v>133</v>
      </c>
      <c r="X23" s="25" t="s">
        <v>17</v>
      </c>
      <c r="Y23" s="60" t="s">
        <v>133</v>
      </c>
      <c r="Z23" s="25" t="s">
        <v>16</v>
      </c>
      <c r="AA23" s="61" t="s">
        <v>133</v>
      </c>
      <c r="AB23" s="6" t="s">
        <v>34</v>
      </c>
    </row>
    <row r="24" spans="1:28" ht="15.5" x14ac:dyDescent="0.35">
      <c r="D24" s="4"/>
      <c r="F24" s="6" t="s">
        <v>34</v>
      </c>
      <c r="G24" s="19">
        <v>21</v>
      </c>
      <c r="H24" s="11" t="s">
        <v>72</v>
      </c>
      <c r="I24" s="66" t="s">
        <v>46</v>
      </c>
      <c r="J24" s="66" t="s">
        <v>116</v>
      </c>
      <c r="K24" s="66" t="s">
        <v>164</v>
      </c>
      <c r="L24" s="66" t="s">
        <v>42</v>
      </c>
      <c r="M24" s="57" t="str">
        <f t="shared" si="0"/>
        <v>ZMcI-type Fao, CVnbr. 21, Magnetic type Bipolar, Length &gt;15°, Asymmetric &lt;2½°, Open</v>
      </c>
      <c r="N24" s="6" t="s">
        <v>34</v>
      </c>
      <c r="O24" s="14" t="s">
        <v>2</v>
      </c>
      <c r="P24" s="12" t="s">
        <v>0</v>
      </c>
      <c r="Q24" s="12" t="s">
        <v>7</v>
      </c>
      <c r="R24" s="13" t="str">
        <f t="shared" si="1"/>
        <v>DAX</v>
      </c>
      <c r="S24" s="72" t="str">
        <f t="shared" si="2"/>
        <v>error</v>
      </c>
      <c r="T24" s="59" t="str">
        <f t="shared" ca="1" si="4"/>
        <v>A D spotgroup cannot have Asymmetric, &lt;2½° spot and cannot be Single</v>
      </c>
      <c r="U24" s="6" t="s">
        <v>34</v>
      </c>
      <c r="V24" s="3" t="s">
        <v>9</v>
      </c>
      <c r="W24" s="60" t="s">
        <v>133</v>
      </c>
      <c r="X24" s="25" t="s">
        <v>11</v>
      </c>
      <c r="Y24" s="60" t="s">
        <v>133</v>
      </c>
      <c r="Z24" s="25" t="s">
        <v>17</v>
      </c>
      <c r="AA24" s="61" t="s">
        <v>133</v>
      </c>
      <c r="AB24" s="6" t="s">
        <v>34</v>
      </c>
    </row>
    <row r="25" spans="1:28" ht="15.5" x14ac:dyDescent="0.35">
      <c r="D25" s="4">
        <v>1</v>
      </c>
      <c r="E25" s="13" t="str">
        <f ca="1">IF(ISERROR(MATCH(MID(Search!$G$8,1,1),$B$3:$B$9,0)),"",OFFSET($E$2,MATCH(MID(Search!$G$8,1,1),$B$3:$B$9,0),0))</f>
        <v/>
      </c>
      <c r="F25" s="6" t="s">
        <v>34</v>
      </c>
      <c r="G25" s="19">
        <v>22</v>
      </c>
      <c r="H25" s="11" t="s">
        <v>73</v>
      </c>
      <c r="I25" s="66" t="s">
        <v>46</v>
      </c>
      <c r="J25" s="66" t="s">
        <v>47</v>
      </c>
      <c r="K25" s="66" t="s">
        <v>164</v>
      </c>
      <c r="L25" s="66" t="s">
        <v>43</v>
      </c>
      <c r="M25" s="57" t="str">
        <f t="shared" si="0"/>
        <v>ZMcI-type Dai, CVnbr. 22, Magnetic type Bipolar, Length &lt;10°, Asymmetric &lt;2½°, Intermediate</v>
      </c>
      <c r="N25" s="6" t="s">
        <v>34</v>
      </c>
      <c r="O25" s="14" t="s">
        <v>2</v>
      </c>
      <c r="P25" s="12" t="s">
        <v>9</v>
      </c>
      <c r="Q25" s="12" t="s">
        <v>7</v>
      </c>
      <c r="R25" s="13" t="str">
        <f t="shared" si="1"/>
        <v>DSX</v>
      </c>
      <c r="S25" s="72" t="str">
        <f t="shared" si="2"/>
        <v>error</v>
      </c>
      <c r="T25" s="59" t="str">
        <f t="shared" ca="1" si="4"/>
        <v>A D spotgroup cannot have Symmetric, &lt;2½° spot and cannot be Single</v>
      </c>
      <c r="U25" s="6" t="s">
        <v>34</v>
      </c>
      <c r="V25" s="3" t="s">
        <v>20</v>
      </c>
      <c r="W25" s="60" t="s">
        <v>133</v>
      </c>
      <c r="X25" s="25" t="s">
        <v>18</v>
      </c>
      <c r="Y25" s="60" t="s">
        <v>133</v>
      </c>
      <c r="Z25" s="25" t="s">
        <v>18</v>
      </c>
      <c r="AA25" s="61" t="s">
        <v>133</v>
      </c>
      <c r="AB25" s="6" t="s">
        <v>34</v>
      </c>
    </row>
    <row r="26" spans="1:28" ht="15.5" x14ac:dyDescent="0.35">
      <c r="D26" s="4">
        <v>2</v>
      </c>
      <c r="E26" s="13" t="str">
        <f ca="1">IF(ISERROR(MATCH(MID(Search!$G$8,2,1),$B$11:$B$16,0)),"",OFFSET($E$10,MATCH(MID(Search!$G$8,2,1),$B$11:$B$16,0),0))</f>
        <v/>
      </c>
      <c r="F26" s="6" t="s">
        <v>34</v>
      </c>
      <c r="G26" s="19">
        <v>23</v>
      </c>
      <c r="H26" s="11" t="s">
        <v>74</v>
      </c>
      <c r="I26" s="66" t="s">
        <v>46</v>
      </c>
      <c r="J26" s="66" t="s">
        <v>48</v>
      </c>
      <c r="K26" s="66" t="s">
        <v>164</v>
      </c>
      <c r="L26" s="66" t="s">
        <v>43</v>
      </c>
      <c r="M26" s="57" t="str">
        <f t="shared" si="0"/>
        <v>ZMcI-type Eai, CVnbr. 23, Magnetic type Bipolar, Length &gt;10° &lt;15°, Asymmetric &lt;2½°, Intermediate</v>
      </c>
      <c r="N26" s="6" t="s">
        <v>34</v>
      </c>
      <c r="O26" s="14" t="s">
        <v>2</v>
      </c>
      <c r="P26" s="12" t="s">
        <v>10</v>
      </c>
      <c r="Q26" s="12" t="s">
        <v>7</v>
      </c>
      <c r="R26" s="13" t="str">
        <f t="shared" si="1"/>
        <v>DKX</v>
      </c>
      <c r="S26" s="72" t="str">
        <f t="shared" si="2"/>
        <v>error</v>
      </c>
      <c r="T26" s="59" t="str">
        <f t="shared" ca="1" si="4"/>
        <v>A D spotgroup cannot have Asymmetric, &gt;2½° spot and cannot be Single</v>
      </c>
      <c r="U26" s="6" t="s">
        <v>34</v>
      </c>
      <c r="V26" s="3" t="s">
        <v>21</v>
      </c>
      <c r="W26" s="60" t="s">
        <v>133</v>
      </c>
      <c r="X26" s="25" t="s">
        <v>19</v>
      </c>
      <c r="Y26" s="60" t="s">
        <v>133</v>
      </c>
      <c r="Z26" s="25" t="s">
        <v>19</v>
      </c>
      <c r="AA26" s="61" t="s">
        <v>133</v>
      </c>
      <c r="AB26" s="6" t="s">
        <v>34</v>
      </c>
    </row>
    <row r="27" spans="1:28" ht="15.5" x14ac:dyDescent="0.35">
      <c r="D27" s="4">
        <v>3</v>
      </c>
      <c r="E27" s="13" t="str">
        <f ca="1">IF(ISERROR(MATCH(MID(Search!$G$8,3,1),$B$18:$B$21,0)),"",OFFSET($E$17,MATCH(MID(Search!$G$8,3,1),$B$18:$B$21,0),0))</f>
        <v/>
      </c>
      <c r="F27" s="6" t="s">
        <v>34</v>
      </c>
      <c r="G27" s="19">
        <v>24</v>
      </c>
      <c r="H27" s="11" t="s">
        <v>75</v>
      </c>
      <c r="I27" s="66" t="s">
        <v>46</v>
      </c>
      <c r="J27" s="66" t="s">
        <v>116</v>
      </c>
      <c r="K27" s="66" t="s">
        <v>164</v>
      </c>
      <c r="L27" s="66" t="s">
        <v>43</v>
      </c>
      <c r="M27" s="57" t="str">
        <f t="shared" si="0"/>
        <v>ZMcI-type Fai, CVnbr. 24, Magnetic type Bipolar, Length &gt;15°, Asymmetric &lt;2½°, Intermediate</v>
      </c>
      <c r="N27" s="6" t="s">
        <v>34</v>
      </c>
      <c r="O27" s="14" t="s">
        <v>2</v>
      </c>
      <c r="P27" s="12" t="s">
        <v>5</v>
      </c>
      <c r="Q27" s="12" t="s">
        <v>7</v>
      </c>
      <c r="R27" s="13" t="str">
        <f t="shared" si="1"/>
        <v>DHX</v>
      </c>
      <c r="S27" s="72" t="str">
        <f t="shared" si="2"/>
        <v>error</v>
      </c>
      <c r="T27" s="59" t="str">
        <f t="shared" ca="1" si="4"/>
        <v>A D spotgroup cannot have Symmetric, &gt;2½° spot and cannot be Single</v>
      </c>
      <c r="U27" s="6" t="s">
        <v>34</v>
      </c>
      <c r="V27" s="3" t="s">
        <v>22</v>
      </c>
      <c r="W27" s="60" t="s">
        <v>133</v>
      </c>
      <c r="X27" s="25" t="s">
        <v>20</v>
      </c>
      <c r="Y27" s="60" t="s">
        <v>133</v>
      </c>
      <c r="Z27" s="25" t="s">
        <v>8</v>
      </c>
      <c r="AA27" s="61" t="s">
        <v>133</v>
      </c>
      <c r="AB27" s="6" t="s">
        <v>34</v>
      </c>
    </row>
    <row r="28" spans="1:28" ht="15.5" x14ac:dyDescent="0.35">
      <c r="D28" s="4"/>
      <c r="F28" s="6" t="s">
        <v>34</v>
      </c>
      <c r="G28" s="19">
        <v>25</v>
      </c>
      <c r="H28" s="11" t="s">
        <v>76</v>
      </c>
      <c r="I28" s="66" t="s">
        <v>46</v>
      </c>
      <c r="J28" s="66" t="s">
        <v>47</v>
      </c>
      <c r="K28" s="66" t="s">
        <v>166</v>
      </c>
      <c r="L28" s="66" t="s">
        <v>42</v>
      </c>
      <c r="M28" s="57" t="str">
        <f t="shared" si="0"/>
        <v>ZMcI-type Dso, CVnbr. 25, Magnetic type Bipolar, Length &lt;10°, Symmetric &lt;2½°, Open</v>
      </c>
      <c r="N28" s="6" t="s">
        <v>34</v>
      </c>
      <c r="O28" s="14" t="s">
        <v>3</v>
      </c>
      <c r="P28" s="12" t="s">
        <v>7</v>
      </c>
      <c r="Q28" s="12" t="s">
        <v>7</v>
      </c>
      <c r="R28" s="13" t="str">
        <f t="shared" si="1"/>
        <v>EXX</v>
      </c>
      <c r="S28" s="72" t="str">
        <f t="shared" si="2"/>
        <v>error</v>
      </c>
      <c r="T28" s="59" t="str">
        <f t="shared" ca="1" si="4"/>
        <v>A E spotgroup cannot have Single spot and cannot be Single</v>
      </c>
      <c r="U28" s="6" t="s">
        <v>34</v>
      </c>
      <c r="V28" s="3" t="s">
        <v>23</v>
      </c>
      <c r="W28" s="60" t="s">
        <v>133</v>
      </c>
      <c r="X28" s="25" t="s">
        <v>21</v>
      </c>
      <c r="Y28" s="60" t="s">
        <v>133</v>
      </c>
      <c r="Z28" s="25" t="s">
        <v>9</v>
      </c>
      <c r="AA28" s="61" t="s">
        <v>133</v>
      </c>
      <c r="AB28" s="6" t="s">
        <v>34</v>
      </c>
    </row>
    <row r="29" spans="1:28" ht="15.5" x14ac:dyDescent="0.35">
      <c r="D29" s="4"/>
      <c r="F29" s="6" t="s">
        <v>34</v>
      </c>
      <c r="G29" s="19">
        <v>26</v>
      </c>
      <c r="H29" s="11" t="s">
        <v>77</v>
      </c>
      <c r="I29" s="66" t="s">
        <v>46</v>
      </c>
      <c r="J29" s="66" t="s">
        <v>48</v>
      </c>
      <c r="K29" s="66" t="s">
        <v>166</v>
      </c>
      <c r="L29" s="66" t="s">
        <v>42</v>
      </c>
      <c r="M29" s="57" t="str">
        <f t="shared" si="0"/>
        <v>ZMcI-type Eso, CVnbr. 26, Magnetic type Bipolar, Length &gt;10° &lt;15°, Symmetric &lt;2½°, Open</v>
      </c>
      <c r="N29" s="6" t="s">
        <v>34</v>
      </c>
      <c r="O29" s="14" t="s">
        <v>3</v>
      </c>
      <c r="P29" s="12" t="s">
        <v>8</v>
      </c>
      <c r="Q29" s="12" t="s">
        <v>7</v>
      </c>
      <c r="R29" s="13" t="str">
        <f t="shared" si="1"/>
        <v>ERX</v>
      </c>
      <c r="S29" s="72" t="str">
        <f t="shared" si="2"/>
        <v>error</v>
      </c>
      <c r="T29" s="59" t="str">
        <f t="shared" ca="1" si="4"/>
        <v>A E spotgroup cannot have Rudimentary spot and cannot be Single</v>
      </c>
      <c r="U29" s="6" t="s">
        <v>34</v>
      </c>
      <c r="V29" s="3" t="s">
        <v>7</v>
      </c>
      <c r="W29" s="60" t="s">
        <v>133</v>
      </c>
      <c r="X29" s="25" t="s">
        <v>22</v>
      </c>
      <c r="Y29" s="60" t="s">
        <v>133</v>
      </c>
      <c r="Z29" s="25" t="s">
        <v>20</v>
      </c>
      <c r="AA29" s="61" t="s">
        <v>133</v>
      </c>
      <c r="AB29" s="6" t="s">
        <v>34</v>
      </c>
    </row>
    <row r="30" spans="1:28" ht="15.5" x14ac:dyDescent="0.35">
      <c r="D30" s="4"/>
      <c r="F30" s="6" t="s">
        <v>34</v>
      </c>
      <c r="G30" s="19">
        <v>27</v>
      </c>
      <c r="H30" s="11" t="s">
        <v>78</v>
      </c>
      <c r="I30" s="66" t="s">
        <v>46</v>
      </c>
      <c r="J30" s="66" t="s">
        <v>116</v>
      </c>
      <c r="K30" s="66" t="s">
        <v>166</v>
      </c>
      <c r="L30" s="66" t="s">
        <v>42</v>
      </c>
      <c r="M30" s="57" t="str">
        <f t="shared" si="0"/>
        <v>ZMcI-type Fso, CVnbr. 27, Magnetic type Bipolar, Length &gt;15°, Symmetric &lt;2½°, Open</v>
      </c>
      <c r="N30" s="6" t="s">
        <v>34</v>
      </c>
      <c r="O30" s="14" t="s">
        <v>3</v>
      </c>
      <c r="P30" s="12" t="s">
        <v>0</v>
      </c>
      <c r="Q30" s="12" t="s">
        <v>7</v>
      </c>
      <c r="R30" s="13" t="str">
        <f t="shared" si="1"/>
        <v>EAX</v>
      </c>
      <c r="S30" s="72" t="str">
        <f t="shared" si="2"/>
        <v>error</v>
      </c>
      <c r="T30" s="59" t="str">
        <f t="shared" ca="1" si="4"/>
        <v>A E spotgroup cannot have Asymmetric, &lt;2½° spot and cannot be Single</v>
      </c>
      <c r="U30" s="6" t="s">
        <v>34</v>
      </c>
      <c r="V30" s="3" t="s">
        <v>24</v>
      </c>
      <c r="W30" s="60" t="s">
        <v>133</v>
      </c>
      <c r="X30" s="25" t="s">
        <v>23</v>
      </c>
      <c r="Y30" s="60" t="s">
        <v>133</v>
      </c>
      <c r="Z30" s="25" t="s">
        <v>21</v>
      </c>
      <c r="AA30" s="61" t="s">
        <v>133</v>
      </c>
      <c r="AB30" s="6" t="s">
        <v>34</v>
      </c>
    </row>
    <row r="31" spans="1:28" ht="15.5" x14ac:dyDescent="0.35">
      <c r="D31" s="4"/>
      <c r="F31" s="6" t="s">
        <v>34</v>
      </c>
      <c r="G31" s="19">
        <v>28</v>
      </c>
      <c r="H31" s="11" t="s">
        <v>79</v>
      </c>
      <c r="I31" s="66" t="s">
        <v>46</v>
      </c>
      <c r="J31" s="66" t="s">
        <v>47</v>
      </c>
      <c r="K31" s="66" t="s">
        <v>166</v>
      </c>
      <c r="L31" s="66" t="s">
        <v>43</v>
      </c>
      <c r="M31" s="57" t="str">
        <f t="shared" si="0"/>
        <v>ZMcI-type Dsi, CVnbr. 28, Magnetic type Bipolar, Length &lt;10°, Symmetric &lt;2½°, Intermediate</v>
      </c>
      <c r="N31" s="6" t="s">
        <v>34</v>
      </c>
      <c r="O31" s="14" t="s">
        <v>3</v>
      </c>
      <c r="P31" s="12" t="s">
        <v>9</v>
      </c>
      <c r="Q31" s="12" t="s">
        <v>7</v>
      </c>
      <c r="R31" s="13" t="str">
        <f t="shared" si="1"/>
        <v>ESX</v>
      </c>
      <c r="S31" s="72" t="str">
        <f t="shared" si="2"/>
        <v>error</v>
      </c>
      <c r="T31" s="59" t="str">
        <f t="shared" ca="1" si="4"/>
        <v>A E spotgroup cannot have Symmetric, &lt;2½° spot and cannot be Single</v>
      </c>
      <c r="U31" s="6" t="s">
        <v>34</v>
      </c>
      <c r="V31" s="3" t="s">
        <v>25</v>
      </c>
      <c r="W31" s="60" t="s">
        <v>133</v>
      </c>
      <c r="X31" s="25" t="s">
        <v>24</v>
      </c>
      <c r="Y31" s="60" t="s">
        <v>133</v>
      </c>
      <c r="Z31" s="25" t="s">
        <v>22</v>
      </c>
      <c r="AA31" s="61" t="s">
        <v>133</v>
      </c>
      <c r="AB31" s="6" t="s">
        <v>34</v>
      </c>
    </row>
    <row r="32" spans="1:28" ht="15.5" x14ac:dyDescent="0.35">
      <c r="D32" s="4"/>
      <c r="F32" s="6" t="s">
        <v>34</v>
      </c>
      <c r="G32" s="19">
        <v>29</v>
      </c>
      <c r="H32" s="11" t="s">
        <v>80</v>
      </c>
      <c r="I32" s="66" t="s">
        <v>46</v>
      </c>
      <c r="J32" s="66" t="s">
        <v>48</v>
      </c>
      <c r="K32" s="66" t="s">
        <v>166</v>
      </c>
      <c r="L32" s="66" t="s">
        <v>43</v>
      </c>
      <c r="M32" s="57" t="str">
        <f t="shared" si="0"/>
        <v>ZMcI-type Esi, CVnbr. 29, Magnetic type Bipolar, Length &gt;10° &lt;15°, Symmetric &lt;2½°, Intermediate</v>
      </c>
      <c r="N32" s="6" t="s">
        <v>34</v>
      </c>
      <c r="O32" s="14" t="s">
        <v>3</v>
      </c>
      <c r="P32" s="12" t="s">
        <v>10</v>
      </c>
      <c r="Q32" s="12" t="s">
        <v>7</v>
      </c>
      <c r="R32" s="13" t="str">
        <f t="shared" si="1"/>
        <v>EKX</v>
      </c>
      <c r="S32" s="72" t="str">
        <f t="shared" si="2"/>
        <v>error</v>
      </c>
      <c r="T32" s="59" t="str">
        <f t="shared" ca="1" si="4"/>
        <v>A E spotgroup cannot have Asymmetric, &gt;2½° spot and cannot be Single</v>
      </c>
      <c r="U32" s="6" t="s">
        <v>34</v>
      </c>
      <c r="X32" s="3" t="s">
        <v>25</v>
      </c>
      <c r="Y32" s="60" t="s">
        <v>133</v>
      </c>
      <c r="Z32" s="25" t="s">
        <v>23</v>
      </c>
      <c r="AA32" s="61" t="s">
        <v>133</v>
      </c>
      <c r="AB32" s="6" t="s">
        <v>34</v>
      </c>
    </row>
    <row r="33" spans="4:28" ht="15.5" x14ac:dyDescent="0.35">
      <c r="D33" s="4"/>
      <c r="F33" s="6" t="s">
        <v>34</v>
      </c>
      <c r="G33" s="19">
        <v>30</v>
      </c>
      <c r="H33" s="11" t="s">
        <v>81</v>
      </c>
      <c r="I33" s="66" t="s">
        <v>46</v>
      </c>
      <c r="J33" s="66" t="s">
        <v>116</v>
      </c>
      <c r="K33" s="66" t="s">
        <v>166</v>
      </c>
      <c r="L33" s="66" t="s">
        <v>43</v>
      </c>
      <c r="M33" s="57" t="str">
        <f t="shared" si="0"/>
        <v>ZMcI-type Fsi, CVnbr. 30, Magnetic type Bipolar, Length &gt;15°, Symmetric &lt;2½°, Intermediate</v>
      </c>
      <c r="N33" s="6" t="s">
        <v>34</v>
      </c>
      <c r="O33" s="14" t="s">
        <v>3</v>
      </c>
      <c r="P33" s="12" t="s">
        <v>5</v>
      </c>
      <c r="Q33" s="12" t="s">
        <v>7</v>
      </c>
      <c r="R33" s="13" t="str">
        <f t="shared" si="1"/>
        <v>EHX</v>
      </c>
      <c r="S33" s="72" t="str">
        <f t="shared" si="2"/>
        <v>error</v>
      </c>
      <c r="T33" s="59" t="str">
        <f t="shared" ca="1" si="4"/>
        <v>A E spotgroup cannot have Symmetric, &gt;2½° spot and cannot be Single</v>
      </c>
      <c r="U33" s="6" t="s">
        <v>34</v>
      </c>
      <c r="Z33" s="3" t="s">
        <v>24</v>
      </c>
      <c r="AA33" s="61" t="s">
        <v>133</v>
      </c>
      <c r="AB33" s="6" t="s">
        <v>34</v>
      </c>
    </row>
    <row r="34" spans="4:28" ht="15.5" x14ac:dyDescent="0.35">
      <c r="D34" s="4"/>
      <c r="F34" s="6" t="s">
        <v>34</v>
      </c>
      <c r="G34" s="19">
        <v>31</v>
      </c>
      <c r="H34" s="11" t="s">
        <v>82</v>
      </c>
      <c r="I34" s="66" t="s">
        <v>46</v>
      </c>
      <c r="J34" s="66" t="s">
        <v>47</v>
      </c>
      <c r="K34" s="66" t="s">
        <v>164</v>
      </c>
      <c r="L34" s="66" t="s">
        <v>49</v>
      </c>
      <c r="M34" s="57" t="str">
        <f t="shared" si="0"/>
        <v>ZMcI-type Dac, CVnbr. 31, Magnetic type Bipolar, Length &lt;10°, Asymmetric &lt;2½°, Compact</v>
      </c>
      <c r="N34" s="6" t="s">
        <v>34</v>
      </c>
      <c r="O34" s="14" t="s">
        <v>4</v>
      </c>
      <c r="P34" s="12" t="s">
        <v>7</v>
      </c>
      <c r="Q34" s="12" t="s">
        <v>7</v>
      </c>
      <c r="R34" s="13" t="str">
        <f t="shared" si="1"/>
        <v>FXX</v>
      </c>
      <c r="S34" s="72" t="str">
        <f t="shared" si="2"/>
        <v>error</v>
      </c>
      <c r="T34" s="59" t="str">
        <f t="shared" ca="1" si="4"/>
        <v>A F spotgroup cannot have Single spot and cannot be Single</v>
      </c>
      <c r="U34" s="6" t="s">
        <v>34</v>
      </c>
      <c r="Z34" s="3" t="s">
        <v>25</v>
      </c>
      <c r="AA34" s="61" t="s">
        <v>133</v>
      </c>
      <c r="AB34" s="6" t="s">
        <v>34</v>
      </c>
    </row>
    <row r="35" spans="4:28" ht="15.5" x14ac:dyDescent="0.35">
      <c r="D35" s="4"/>
      <c r="F35" s="6" t="s">
        <v>34</v>
      </c>
      <c r="G35" s="19">
        <v>32</v>
      </c>
      <c r="H35" s="11" t="s">
        <v>83</v>
      </c>
      <c r="I35" s="66" t="s">
        <v>46</v>
      </c>
      <c r="J35" s="66" t="s">
        <v>48</v>
      </c>
      <c r="K35" s="66" t="s">
        <v>164</v>
      </c>
      <c r="L35" s="66" t="s">
        <v>49</v>
      </c>
      <c r="M35" s="57" t="str">
        <f t="shared" si="0"/>
        <v>ZMcI-type Eac, CVnbr. 32, Magnetic type Bipolar, Length &gt;10° &lt;15°, Asymmetric &lt;2½°, Compact</v>
      </c>
      <c r="N35" s="6" t="s">
        <v>34</v>
      </c>
      <c r="O35" s="14" t="s">
        <v>4</v>
      </c>
      <c r="P35" s="12" t="s">
        <v>8</v>
      </c>
      <c r="Q35" s="12" t="s">
        <v>7</v>
      </c>
      <c r="R35" s="13" t="str">
        <f t="shared" si="1"/>
        <v>FRX</v>
      </c>
      <c r="S35" s="72" t="str">
        <f t="shared" si="2"/>
        <v>error</v>
      </c>
      <c r="T35" s="59" t="str">
        <f t="shared" ca="1" si="4"/>
        <v>A F spotgroup cannot have Rudimentary spot and cannot be Single</v>
      </c>
      <c r="U35" s="6" t="s">
        <v>34</v>
      </c>
      <c r="V35" s="6" t="s">
        <v>34</v>
      </c>
      <c r="W35" s="6" t="s">
        <v>34</v>
      </c>
      <c r="X35" s="6" t="s">
        <v>34</v>
      </c>
      <c r="Y35" s="6" t="s">
        <v>34</v>
      </c>
      <c r="Z35" s="6" t="s">
        <v>34</v>
      </c>
      <c r="AA35" s="6" t="s">
        <v>34</v>
      </c>
      <c r="AB35" s="6" t="s">
        <v>34</v>
      </c>
    </row>
    <row r="36" spans="4:28" ht="15.5" x14ac:dyDescent="0.35">
      <c r="D36" s="4"/>
      <c r="F36" s="6" t="s">
        <v>34</v>
      </c>
      <c r="G36" s="19">
        <v>33</v>
      </c>
      <c r="H36" s="11" t="s">
        <v>84</v>
      </c>
      <c r="I36" s="66" t="s">
        <v>46</v>
      </c>
      <c r="J36" s="66" t="s">
        <v>116</v>
      </c>
      <c r="K36" s="66" t="s">
        <v>164</v>
      </c>
      <c r="L36" s="66" t="s">
        <v>49</v>
      </c>
      <c r="M36" s="57" t="str">
        <f t="shared" si="0"/>
        <v>ZMcI-type Fac, CVnbr. 33, Magnetic type Bipolar, Length &gt;15°, Asymmetric &lt;2½°, Compact</v>
      </c>
      <c r="N36" s="6" t="s">
        <v>34</v>
      </c>
      <c r="O36" s="14" t="s">
        <v>4</v>
      </c>
      <c r="P36" s="12" t="s">
        <v>0</v>
      </c>
      <c r="Q36" s="12" t="s">
        <v>7</v>
      </c>
      <c r="R36" s="13" t="str">
        <f t="shared" si="1"/>
        <v>FAX</v>
      </c>
      <c r="S36" s="72" t="str">
        <f t="shared" si="2"/>
        <v>error</v>
      </c>
      <c r="T36" s="59" t="str">
        <f t="shared" ca="1" si="4"/>
        <v>A F spotgroup cannot have Asymmetric, &lt;2½° spot and cannot be Single</v>
      </c>
      <c r="U36" s="6" t="s">
        <v>34</v>
      </c>
    </row>
    <row r="37" spans="4:28" ht="15.5" x14ac:dyDescent="0.35">
      <c r="D37" s="4"/>
      <c r="F37" s="6" t="s">
        <v>34</v>
      </c>
      <c r="G37" s="19">
        <v>34</v>
      </c>
      <c r="H37" s="11" t="s">
        <v>85</v>
      </c>
      <c r="I37" s="66" t="s">
        <v>46</v>
      </c>
      <c r="J37" s="66" t="s">
        <v>47</v>
      </c>
      <c r="K37" s="66" t="s">
        <v>166</v>
      </c>
      <c r="L37" s="66" t="s">
        <v>49</v>
      </c>
      <c r="M37" s="57" t="str">
        <f t="shared" si="0"/>
        <v>ZMcI-type Dsc, CVnbr. 34, Magnetic type Bipolar, Length &lt;10°, Symmetric &lt;2½°, Compact</v>
      </c>
      <c r="N37" s="6" t="s">
        <v>34</v>
      </c>
      <c r="O37" s="14" t="s">
        <v>4</v>
      </c>
      <c r="P37" s="12" t="s">
        <v>9</v>
      </c>
      <c r="Q37" s="12" t="s">
        <v>7</v>
      </c>
      <c r="R37" s="13" t="str">
        <f t="shared" si="1"/>
        <v>FSX</v>
      </c>
      <c r="S37" s="72" t="str">
        <f t="shared" si="2"/>
        <v>error</v>
      </c>
      <c r="T37" s="59" t="str">
        <f t="shared" ca="1" si="4"/>
        <v>A F spotgroup cannot have Symmetric, &lt;2½° spot and cannot be Single</v>
      </c>
      <c r="U37" s="6" t="s">
        <v>34</v>
      </c>
    </row>
    <row r="38" spans="4:28" ht="15.5" x14ac:dyDescent="0.35">
      <c r="D38" s="4"/>
      <c r="F38" s="6" t="s">
        <v>34</v>
      </c>
      <c r="G38" s="19">
        <v>35</v>
      </c>
      <c r="H38" s="11" t="s">
        <v>86</v>
      </c>
      <c r="I38" s="66" t="s">
        <v>46</v>
      </c>
      <c r="J38" s="66" t="s">
        <v>48</v>
      </c>
      <c r="K38" s="66" t="s">
        <v>166</v>
      </c>
      <c r="L38" s="66" t="s">
        <v>50</v>
      </c>
      <c r="M38" s="57" t="str">
        <f t="shared" si="0"/>
        <v>ZMcI-type Esc, CVnbr. 35, Magnetic type Bipolar, Length &gt;10° &lt;15°, Symmetric &lt;2½°, Compact    </v>
      </c>
      <c r="N38" s="6" t="s">
        <v>34</v>
      </c>
      <c r="O38" s="14" t="s">
        <v>4</v>
      </c>
      <c r="P38" s="12" t="s">
        <v>10</v>
      </c>
      <c r="Q38" s="12" t="s">
        <v>7</v>
      </c>
      <c r="R38" s="13" t="str">
        <f t="shared" si="1"/>
        <v>FKX</v>
      </c>
      <c r="S38" s="72" t="str">
        <f t="shared" si="2"/>
        <v>error</v>
      </c>
      <c r="T38" s="59" t="str">
        <f t="shared" ca="1" si="4"/>
        <v>A F spotgroup cannot have Asymmetric, &gt;2½° spot and cannot be Single</v>
      </c>
      <c r="U38" s="6" t="s">
        <v>34</v>
      </c>
    </row>
    <row r="39" spans="4:28" ht="15.5" x14ac:dyDescent="0.35">
      <c r="D39" s="4"/>
      <c r="F39" s="6" t="s">
        <v>34</v>
      </c>
      <c r="G39" s="19">
        <v>36</v>
      </c>
      <c r="H39" s="11" t="s">
        <v>87</v>
      </c>
      <c r="I39" s="66" t="s">
        <v>46</v>
      </c>
      <c r="J39" s="66" t="s">
        <v>116</v>
      </c>
      <c r="K39" s="66" t="s">
        <v>166</v>
      </c>
      <c r="L39" s="66" t="s">
        <v>49</v>
      </c>
      <c r="M39" s="57" t="str">
        <f t="shared" si="0"/>
        <v>ZMcI-type Fsc, CVnbr. 36, Magnetic type Bipolar, Length &gt;15°, Symmetric &lt;2½°, Compact</v>
      </c>
      <c r="N39" s="6" t="s">
        <v>34</v>
      </c>
      <c r="O39" s="14" t="s">
        <v>4</v>
      </c>
      <c r="P39" s="12" t="s">
        <v>5</v>
      </c>
      <c r="Q39" s="12" t="s">
        <v>7</v>
      </c>
      <c r="R39" s="13" t="str">
        <f t="shared" si="1"/>
        <v>FHX</v>
      </c>
      <c r="S39" s="72" t="str">
        <f t="shared" si="2"/>
        <v>error</v>
      </c>
      <c r="T39" s="59" t="str">
        <f t="shared" ca="1" si="4"/>
        <v>A F spotgroup cannot have Symmetric, &gt;2½° spot and cannot be Single</v>
      </c>
      <c r="U39" s="6" t="s">
        <v>34</v>
      </c>
    </row>
    <row r="40" spans="4:28" ht="15.5" x14ac:dyDescent="0.35">
      <c r="D40" s="4"/>
      <c r="F40" s="6" t="s">
        <v>34</v>
      </c>
      <c r="G40" s="19">
        <v>37</v>
      </c>
      <c r="H40" s="11" t="s">
        <v>88</v>
      </c>
      <c r="I40" s="66" t="s">
        <v>51</v>
      </c>
      <c r="J40" s="67" t="s">
        <v>40</v>
      </c>
      <c r="K40" s="66" t="s">
        <v>167</v>
      </c>
      <c r="L40" s="66" t="s">
        <v>41</v>
      </c>
      <c r="M40" s="57" t="str">
        <f t="shared" si="0"/>
        <v>ZMcI-type Hkx, CVnbr. 37, Magnetic type Unipolar, Length -, Asymmetric &gt;2½°, Single</v>
      </c>
      <c r="N40" s="6" t="s">
        <v>34</v>
      </c>
      <c r="O40" s="12" t="s">
        <v>5</v>
      </c>
      <c r="P40" s="12" t="s">
        <v>7</v>
      </c>
      <c r="Q40" s="12" t="s">
        <v>7</v>
      </c>
      <c r="R40" s="13" t="str">
        <f t="shared" si="1"/>
        <v>HXX</v>
      </c>
      <c r="S40" s="72" t="str">
        <f t="shared" si="2"/>
        <v>error</v>
      </c>
      <c r="T40" s="59" t="str">
        <f ca="1">CONCATENATE("A ",O40," spot cannot have ",OFFSET($Y$3,MATCH(P40,$X$4:$X$9,0),0)," spot and be ",OFFSET($AA$3,MATCH(Q40,$Z$4:$Z$7,0),0))</f>
        <v>A H spot cannot have Single spot and be Single</v>
      </c>
      <c r="U40" s="6" t="s">
        <v>34</v>
      </c>
    </row>
    <row r="41" spans="4:28" ht="15.5" x14ac:dyDescent="0.35">
      <c r="D41" s="4"/>
      <c r="F41" s="6" t="s">
        <v>34</v>
      </c>
      <c r="G41" s="19">
        <v>38</v>
      </c>
      <c r="H41" s="11" t="s">
        <v>89</v>
      </c>
      <c r="I41" s="66" t="s">
        <v>117</v>
      </c>
      <c r="J41" s="67" t="s">
        <v>40</v>
      </c>
      <c r="K41" s="66" t="s">
        <v>167</v>
      </c>
      <c r="L41" s="66" t="s">
        <v>42</v>
      </c>
      <c r="M41" s="57" t="str">
        <f t="shared" si="0"/>
        <v>ZMcI-type Cko, CVnbr. 38, Magnetic type Bipolar one side, Length -, Asymmetric &gt;2½°, Open</v>
      </c>
      <c r="N41" s="6" t="s">
        <v>34</v>
      </c>
      <c r="O41" s="70" t="s">
        <v>5</v>
      </c>
      <c r="P41" s="70" t="s">
        <v>8</v>
      </c>
      <c r="Q41" s="70" t="s">
        <v>7</v>
      </c>
      <c r="R41" s="70" t="str">
        <f t="shared" si="1"/>
        <v>HRX</v>
      </c>
      <c r="S41" s="72">
        <f t="shared" si="2"/>
        <v>4</v>
      </c>
      <c r="T41" s="69" t="s">
        <v>128</v>
      </c>
      <c r="U41" s="6" t="s">
        <v>34</v>
      </c>
    </row>
    <row r="42" spans="4:28" ht="15.5" x14ac:dyDescent="0.35">
      <c r="D42" s="4"/>
      <c r="F42" s="6" t="s">
        <v>34</v>
      </c>
      <c r="G42" s="19">
        <v>39</v>
      </c>
      <c r="H42" s="11" t="s">
        <v>90</v>
      </c>
      <c r="I42" s="66" t="s">
        <v>117</v>
      </c>
      <c r="J42" s="67" t="s">
        <v>40</v>
      </c>
      <c r="K42" s="66" t="s">
        <v>167</v>
      </c>
      <c r="L42" s="66" t="s">
        <v>43</v>
      </c>
      <c r="M42" s="57" t="str">
        <f t="shared" si="0"/>
        <v>ZMcI-type Cki, CVnbr. 39, Magnetic type Bipolar one side, Length -, Asymmetric &gt;2½°, Intermediate</v>
      </c>
      <c r="N42" s="6" t="s">
        <v>34</v>
      </c>
      <c r="O42" s="70" t="s">
        <v>5</v>
      </c>
      <c r="P42" s="70" t="s">
        <v>0</v>
      </c>
      <c r="Q42" s="70" t="s">
        <v>7</v>
      </c>
      <c r="R42" s="70" t="str">
        <f t="shared" si="1"/>
        <v>HAX</v>
      </c>
      <c r="S42" s="72">
        <f t="shared" si="2"/>
        <v>7</v>
      </c>
      <c r="T42" s="69" t="s">
        <v>128</v>
      </c>
      <c r="U42" s="6" t="s">
        <v>34</v>
      </c>
    </row>
    <row r="43" spans="4:28" ht="15.5" x14ac:dyDescent="0.35">
      <c r="D43" s="4"/>
      <c r="F43" s="6" t="s">
        <v>34</v>
      </c>
      <c r="G43" s="19">
        <v>40</v>
      </c>
      <c r="H43" s="11" t="s">
        <v>91</v>
      </c>
      <c r="I43" s="66" t="s">
        <v>51</v>
      </c>
      <c r="J43" s="67" t="s">
        <v>40</v>
      </c>
      <c r="K43" s="66" t="s">
        <v>168</v>
      </c>
      <c r="L43" s="66" t="s">
        <v>41</v>
      </c>
      <c r="M43" s="57" t="str">
        <f t="shared" si="0"/>
        <v>ZMcI-type Hhx, CVnbr. 40, Magnetic type Unipolar, Length -, Symmetric &gt;2½°, Single</v>
      </c>
      <c r="N43" s="6" t="s">
        <v>34</v>
      </c>
      <c r="O43" s="70" t="s">
        <v>5</v>
      </c>
      <c r="P43" s="70" t="s">
        <v>9</v>
      </c>
      <c r="Q43" s="70" t="s">
        <v>7</v>
      </c>
      <c r="R43" s="70" t="str">
        <f t="shared" si="1"/>
        <v>HSX</v>
      </c>
      <c r="S43" s="72">
        <f t="shared" si="2"/>
        <v>10</v>
      </c>
      <c r="T43" s="69" t="s">
        <v>128</v>
      </c>
      <c r="U43" s="6" t="s">
        <v>34</v>
      </c>
    </row>
    <row r="44" spans="4:28" ht="15.5" x14ac:dyDescent="0.35">
      <c r="D44" s="4"/>
      <c r="F44" s="6" t="s">
        <v>34</v>
      </c>
      <c r="G44" s="19">
        <v>41</v>
      </c>
      <c r="H44" s="11" t="s">
        <v>92</v>
      </c>
      <c r="I44" s="66" t="s">
        <v>117</v>
      </c>
      <c r="J44" s="67" t="s">
        <v>40</v>
      </c>
      <c r="K44" s="66" t="s">
        <v>168</v>
      </c>
      <c r="L44" s="66" t="s">
        <v>42</v>
      </c>
      <c r="M44" s="57" t="str">
        <f t="shared" si="0"/>
        <v>ZMcI-type Cho, CVnbr. 41, Magnetic type Bipolar one side, Length -, Symmetric &gt;2½°, Open</v>
      </c>
      <c r="N44" s="6" t="s">
        <v>34</v>
      </c>
      <c r="O44" s="70" t="s">
        <v>5</v>
      </c>
      <c r="P44" s="70" t="s">
        <v>10</v>
      </c>
      <c r="Q44" s="70" t="s">
        <v>7</v>
      </c>
      <c r="R44" s="70" t="str">
        <f t="shared" si="1"/>
        <v>HKX</v>
      </c>
      <c r="S44" s="72">
        <f t="shared" si="2"/>
        <v>37</v>
      </c>
      <c r="T44" s="69" t="s">
        <v>128</v>
      </c>
      <c r="U44" s="6" t="s">
        <v>34</v>
      </c>
    </row>
    <row r="45" spans="4:28" ht="15.5" x14ac:dyDescent="0.35">
      <c r="D45" s="4"/>
      <c r="F45" s="6" t="s">
        <v>34</v>
      </c>
      <c r="G45" s="19">
        <v>42</v>
      </c>
      <c r="H45" s="11" t="s">
        <v>93</v>
      </c>
      <c r="I45" s="66" t="s">
        <v>117</v>
      </c>
      <c r="J45" s="67" t="s">
        <v>40</v>
      </c>
      <c r="K45" s="66" t="s">
        <v>168</v>
      </c>
      <c r="L45" s="66" t="s">
        <v>43</v>
      </c>
      <c r="M45" s="57" t="str">
        <f t="shared" si="0"/>
        <v>ZMcI-type Chi, CVnbr. 42, Magnetic type Bipolar one side, Length -, Symmetric &gt;2½°, Intermediate</v>
      </c>
      <c r="N45" s="6" t="s">
        <v>34</v>
      </c>
      <c r="O45" s="70" t="s">
        <v>5</v>
      </c>
      <c r="P45" s="70" t="s">
        <v>5</v>
      </c>
      <c r="Q45" s="70" t="s">
        <v>7</v>
      </c>
      <c r="R45" s="70" t="str">
        <f t="shared" si="1"/>
        <v>HHX</v>
      </c>
      <c r="S45" s="72">
        <f t="shared" si="2"/>
        <v>40</v>
      </c>
      <c r="T45" s="69" t="s">
        <v>128</v>
      </c>
      <c r="U45" s="6" t="s">
        <v>34</v>
      </c>
    </row>
    <row r="46" spans="4:28" ht="15.5" x14ac:dyDescent="0.35">
      <c r="D46" s="4"/>
      <c r="F46" s="6" t="s">
        <v>34</v>
      </c>
      <c r="G46" s="19">
        <v>43</v>
      </c>
      <c r="H46" s="11" t="s">
        <v>94</v>
      </c>
      <c r="I46" s="66" t="s">
        <v>46</v>
      </c>
      <c r="J46" s="66" t="s">
        <v>47</v>
      </c>
      <c r="K46" s="66" t="s">
        <v>114</v>
      </c>
      <c r="L46" s="66" t="s">
        <v>42</v>
      </c>
      <c r="M46" s="57" t="str">
        <f t="shared" si="0"/>
        <v>ZMcI-type Dko, CVnbr. 43, Magnetic type Bipolar, Length &lt;10°, Asymmetric, &gt;2½°, Open</v>
      </c>
      <c r="N46" s="6" t="s">
        <v>34</v>
      </c>
      <c r="O46" s="12" t="s">
        <v>0</v>
      </c>
      <c r="P46" s="12" t="s">
        <v>7</v>
      </c>
      <c r="Q46" s="12" t="s">
        <v>11</v>
      </c>
      <c r="R46" s="13" t="str">
        <f t="shared" si="1"/>
        <v>AXO</v>
      </c>
      <c r="S46" s="72" t="str">
        <f t="shared" si="2"/>
        <v>error</v>
      </c>
      <c r="T46" s="59" t="str">
        <f t="shared" ref="T46:T51" ca="1" si="5">CONCATENATE("An ",O46," spot cannot have ",OFFSET($Y$3,MATCH(P46,$X$4:$X$9,0),0)," spot and cannot be ",OFFSET($AA$3,MATCH(Q46,$Z$4:$Z$7,0),0))</f>
        <v>An A spot cannot have Single spot and cannot be Open</v>
      </c>
      <c r="U46" s="6" t="s">
        <v>34</v>
      </c>
    </row>
    <row r="47" spans="4:28" ht="15.5" x14ac:dyDescent="0.35">
      <c r="D47" s="4"/>
      <c r="F47" s="6" t="s">
        <v>34</v>
      </c>
      <c r="G47" s="19">
        <v>44</v>
      </c>
      <c r="H47" s="11" t="s">
        <v>95</v>
      </c>
      <c r="I47" s="66" t="s">
        <v>46</v>
      </c>
      <c r="J47" s="66" t="s">
        <v>48</v>
      </c>
      <c r="K47" s="66" t="s">
        <v>167</v>
      </c>
      <c r="L47" s="66" t="s">
        <v>42</v>
      </c>
      <c r="M47" s="57" t="str">
        <f t="shared" si="0"/>
        <v>ZMcI-type Eko, CVnbr. 44, Magnetic type Bipolar, Length &gt;10° &lt;15°, Asymmetric &gt;2½°, Open</v>
      </c>
      <c r="N47" s="6" t="s">
        <v>34</v>
      </c>
      <c r="O47" s="12" t="s">
        <v>0</v>
      </c>
      <c r="P47" s="12" t="s">
        <v>8</v>
      </c>
      <c r="Q47" s="12" t="s">
        <v>11</v>
      </c>
      <c r="R47" s="13" t="str">
        <f t="shared" si="1"/>
        <v>ARO</v>
      </c>
      <c r="S47" s="72" t="str">
        <f t="shared" si="2"/>
        <v>error</v>
      </c>
      <c r="T47" s="59" t="str">
        <f t="shared" ca="1" si="5"/>
        <v>An A spot cannot have Rudimentary spot and cannot be Open</v>
      </c>
      <c r="U47" s="6" t="s">
        <v>34</v>
      </c>
    </row>
    <row r="48" spans="4:28" ht="15.5" x14ac:dyDescent="0.35">
      <c r="D48" s="4"/>
      <c r="F48" s="6" t="s">
        <v>34</v>
      </c>
      <c r="G48" s="19">
        <v>45</v>
      </c>
      <c r="H48" s="11" t="s">
        <v>96</v>
      </c>
      <c r="I48" s="66" t="s">
        <v>46</v>
      </c>
      <c r="J48" s="66" t="s">
        <v>116</v>
      </c>
      <c r="K48" s="66" t="s">
        <v>167</v>
      </c>
      <c r="L48" s="66" t="s">
        <v>42</v>
      </c>
      <c r="M48" s="57" t="str">
        <f t="shared" si="0"/>
        <v>ZMcI-type Fko, CVnbr. 45, Magnetic type Bipolar, Length &gt;15°, Asymmetric &gt;2½°, Open</v>
      </c>
      <c r="N48" s="6" t="s">
        <v>34</v>
      </c>
      <c r="O48" s="12" t="s">
        <v>0</v>
      </c>
      <c r="P48" s="12" t="s">
        <v>0</v>
      </c>
      <c r="Q48" s="12" t="s">
        <v>11</v>
      </c>
      <c r="R48" s="13" t="str">
        <f t="shared" si="1"/>
        <v>AAO</v>
      </c>
      <c r="S48" s="72" t="str">
        <f t="shared" si="2"/>
        <v>error</v>
      </c>
      <c r="T48" s="59" t="str">
        <f t="shared" ca="1" si="5"/>
        <v>An A spot cannot have Asymmetric, &lt;2½° spot and cannot be Open</v>
      </c>
      <c r="U48" s="6" t="s">
        <v>34</v>
      </c>
    </row>
    <row r="49" spans="4:21" ht="15.5" x14ac:dyDescent="0.35">
      <c r="D49" s="4"/>
      <c r="F49" s="6" t="s">
        <v>34</v>
      </c>
      <c r="G49" s="19">
        <v>46</v>
      </c>
      <c r="H49" s="11" t="s">
        <v>97</v>
      </c>
      <c r="I49" s="66" t="s">
        <v>46</v>
      </c>
      <c r="J49" s="66" t="s">
        <v>47</v>
      </c>
      <c r="K49" s="66" t="s">
        <v>167</v>
      </c>
      <c r="L49" s="66" t="s">
        <v>43</v>
      </c>
      <c r="M49" s="57" t="str">
        <f t="shared" si="0"/>
        <v>ZMcI-type Dki, CVnbr. 46, Magnetic type Bipolar, Length &lt;10°, Asymmetric &gt;2½°, Intermediate</v>
      </c>
      <c r="N49" s="6" t="s">
        <v>34</v>
      </c>
      <c r="O49" s="12" t="s">
        <v>0</v>
      </c>
      <c r="P49" s="12" t="s">
        <v>9</v>
      </c>
      <c r="Q49" s="12" t="s">
        <v>11</v>
      </c>
      <c r="R49" s="13" t="str">
        <f t="shared" si="1"/>
        <v>ASO</v>
      </c>
      <c r="S49" s="72" t="str">
        <f t="shared" si="2"/>
        <v>error</v>
      </c>
      <c r="T49" s="59" t="str">
        <f t="shared" ca="1" si="5"/>
        <v>An A spot cannot have Symmetric, &lt;2½° spot and cannot be Open</v>
      </c>
      <c r="U49" s="6" t="s">
        <v>34</v>
      </c>
    </row>
    <row r="50" spans="4:21" ht="15.5" x14ac:dyDescent="0.35">
      <c r="D50" s="4"/>
      <c r="F50" s="6" t="s">
        <v>34</v>
      </c>
      <c r="G50" s="19">
        <v>47</v>
      </c>
      <c r="H50" s="11" t="s">
        <v>98</v>
      </c>
      <c r="I50" s="66" t="s">
        <v>46</v>
      </c>
      <c r="J50" s="66" t="s">
        <v>48</v>
      </c>
      <c r="K50" s="66" t="s">
        <v>167</v>
      </c>
      <c r="L50" s="66" t="s">
        <v>43</v>
      </c>
      <c r="M50" s="57" t="str">
        <f t="shared" si="0"/>
        <v>ZMcI-type Eki, CVnbr. 47, Magnetic type Bipolar, Length &gt;10° &lt;15°, Asymmetric &gt;2½°, Intermediate</v>
      </c>
      <c r="N50" s="6" t="s">
        <v>34</v>
      </c>
      <c r="O50" s="12" t="s">
        <v>0</v>
      </c>
      <c r="P50" s="12" t="s">
        <v>10</v>
      </c>
      <c r="Q50" s="12" t="s">
        <v>11</v>
      </c>
      <c r="R50" s="13" t="str">
        <f t="shared" si="1"/>
        <v>AKO</v>
      </c>
      <c r="S50" s="72" t="str">
        <f t="shared" si="2"/>
        <v>error</v>
      </c>
      <c r="T50" s="59" t="str">
        <f t="shared" ca="1" si="5"/>
        <v>An A spot cannot have Asymmetric, &gt;2½° spot and cannot be Open</v>
      </c>
      <c r="U50" s="6" t="s">
        <v>34</v>
      </c>
    </row>
    <row r="51" spans="4:21" ht="15.5" x14ac:dyDescent="0.35">
      <c r="D51" s="4"/>
      <c r="F51" s="6" t="s">
        <v>34</v>
      </c>
      <c r="G51" s="19">
        <v>48</v>
      </c>
      <c r="H51" s="11" t="s">
        <v>99</v>
      </c>
      <c r="I51" s="66" t="s">
        <v>46</v>
      </c>
      <c r="J51" s="66" t="s">
        <v>116</v>
      </c>
      <c r="K51" s="66" t="s">
        <v>167</v>
      </c>
      <c r="L51" s="66" t="s">
        <v>43</v>
      </c>
      <c r="M51" s="57" t="str">
        <f t="shared" si="0"/>
        <v>ZMcI-type Fki, CVnbr. 48, Magnetic type Bipolar, Length &gt;15°, Asymmetric &gt;2½°, Intermediate</v>
      </c>
      <c r="N51" s="6" t="s">
        <v>34</v>
      </c>
      <c r="O51" s="12" t="s">
        <v>0</v>
      </c>
      <c r="P51" s="12" t="s">
        <v>5</v>
      </c>
      <c r="Q51" s="12" t="s">
        <v>11</v>
      </c>
      <c r="R51" s="13" t="str">
        <f t="shared" si="1"/>
        <v>AHO</v>
      </c>
      <c r="S51" s="72" t="str">
        <f t="shared" si="2"/>
        <v>error</v>
      </c>
      <c r="T51" s="59" t="str">
        <f t="shared" ca="1" si="5"/>
        <v>An A spot cannot have Symmetric, &gt;2½° spot and cannot be Open</v>
      </c>
      <c r="U51" s="6" t="s">
        <v>34</v>
      </c>
    </row>
    <row r="52" spans="4:21" ht="15.5" x14ac:dyDescent="0.35">
      <c r="D52" s="4"/>
      <c r="F52" s="6" t="s">
        <v>34</v>
      </c>
      <c r="G52" s="19">
        <v>49</v>
      </c>
      <c r="H52" s="11" t="s">
        <v>100</v>
      </c>
      <c r="I52" s="66" t="s">
        <v>46</v>
      </c>
      <c r="J52" s="66" t="s">
        <v>47</v>
      </c>
      <c r="K52" s="66" t="s">
        <v>168</v>
      </c>
      <c r="L52" s="66" t="s">
        <v>42</v>
      </c>
      <c r="M52" s="57" t="str">
        <f t="shared" si="0"/>
        <v>ZMcI-type Dho, CVnbr. 49, Magnetic type Bipolar, Length &lt;10°, Symmetric &gt;2½°, Open</v>
      </c>
      <c r="N52" s="6" t="s">
        <v>34</v>
      </c>
      <c r="O52" s="70" t="s">
        <v>6</v>
      </c>
      <c r="P52" s="70" t="s">
        <v>7</v>
      </c>
      <c r="Q52" s="70" t="s">
        <v>11</v>
      </c>
      <c r="R52" s="70" t="str">
        <f t="shared" si="1"/>
        <v>BXO</v>
      </c>
      <c r="S52" s="72">
        <f t="shared" si="2"/>
        <v>2</v>
      </c>
      <c r="T52" s="69" t="s">
        <v>128</v>
      </c>
      <c r="U52" s="6" t="s">
        <v>34</v>
      </c>
    </row>
    <row r="53" spans="4:21" ht="15.5" x14ac:dyDescent="0.35">
      <c r="D53" s="4"/>
      <c r="F53" s="6" t="s">
        <v>34</v>
      </c>
      <c r="G53" s="19">
        <v>50</v>
      </c>
      <c r="H53" s="11" t="s">
        <v>101</v>
      </c>
      <c r="I53" s="66" t="s">
        <v>46</v>
      </c>
      <c r="J53" s="66" t="s">
        <v>48</v>
      </c>
      <c r="K53" s="66" t="s">
        <v>168</v>
      </c>
      <c r="L53" s="66" t="s">
        <v>42</v>
      </c>
      <c r="M53" s="57" t="str">
        <f t="shared" si="0"/>
        <v>ZMcI-type Eho, CVnbr. 50, Magnetic type Bipolar, Length &gt;10° &lt;15°, Symmetric &gt;2½°, Open</v>
      </c>
      <c r="N53" s="6" t="s">
        <v>34</v>
      </c>
      <c r="O53" s="12" t="s">
        <v>6</v>
      </c>
      <c r="P53" s="12" t="s">
        <v>8</v>
      </c>
      <c r="Q53" s="12" t="s">
        <v>11</v>
      </c>
      <c r="R53" s="13" t="str">
        <f t="shared" si="1"/>
        <v>BRO</v>
      </c>
      <c r="S53" s="72" t="str">
        <f t="shared" si="2"/>
        <v>error</v>
      </c>
      <c r="T53" s="59" t="str">
        <f t="shared" ref="T53:T58" ca="1" si="6">CONCATENATE("A ",O53," spotgroup cannot have ",OFFSET($Y$3,MATCH(P53,$X$4:$X$9,0),0)," spot and cannot be ",OFFSET($AA$3,MATCH(Q53,$Z$4:$Z$7,0),0))</f>
        <v>A B spotgroup cannot have Rudimentary spot and cannot be Open</v>
      </c>
      <c r="U53" s="6" t="s">
        <v>34</v>
      </c>
    </row>
    <row r="54" spans="4:21" ht="15.5" x14ac:dyDescent="0.35">
      <c r="D54" s="4"/>
      <c r="F54" s="6" t="s">
        <v>34</v>
      </c>
      <c r="G54" s="19">
        <v>51</v>
      </c>
      <c r="H54" s="11" t="s">
        <v>102</v>
      </c>
      <c r="I54" s="66" t="s">
        <v>46</v>
      </c>
      <c r="J54" s="66" t="s">
        <v>116</v>
      </c>
      <c r="K54" s="66" t="s">
        <v>168</v>
      </c>
      <c r="L54" s="66" t="s">
        <v>42</v>
      </c>
      <c r="M54" s="57" t="str">
        <f t="shared" si="0"/>
        <v>ZMcI-type Fho, CVnbr. 51, Magnetic type Bipolar, Length &gt;15°, Symmetric &gt;2½°, Open</v>
      </c>
      <c r="N54" s="6" t="s">
        <v>34</v>
      </c>
      <c r="O54" s="12" t="s">
        <v>6</v>
      </c>
      <c r="P54" s="12" t="s">
        <v>0</v>
      </c>
      <c r="Q54" s="12" t="s">
        <v>11</v>
      </c>
      <c r="R54" s="13" t="str">
        <f t="shared" si="1"/>
        <v>BAO</v>
      </c>
      <c r="S54" s="72" t="str">
        <f t="shared" si="2"/>
        <v>error</v>
      </c>
      <c r="T54" s="59" t="str">
        <f t="shared" ca="1" si="6"/>
        <v>A B spotgroup cannot have Asymmetric, &lt;2½° spot and cannot be Open</v>
      </c>
      <c r="U54" s="6" t="s">
        <v>34</v>
      </c>
    </row>
    <row r="55" spans="4:21" ht="15.5" x14ac:dyDescent="0.35">
      <c r="D55" s="4"/>
      <c r="F55" s="6" t="s">
        <v>34</v>
      </c>
      <c r="G55" s="19">
        <v>52</v>
      </c>
      <c r="H55" s="11" t="s">
        <v>103</v>
      </c>
      <c r="I55" s="66" t="s">
        <v>46</v>
      </c>
      <c r="J55" s="66" t="s">
        <v>47</v>
      </c>
      <c r="K55" s="66" t="s">
        <v>168</v>
      </c>
      <c r="L55" s="66" t="s">
        <v>43</v>
      </c>
      <c r="M55" s="57" t="str">
        <f t="shared" si="0"/>
        <v>ZMcI-type Dhi, CVnbr. 52, Magnetic type Bipolar, Length &lt;10°, Symmetric &gt;2½°, Intermediate</v>
      </c>
      <c r="N55" s="6" t="s">
        <v>34</v>
      </c>
      <c r="O55" s="12" t="s">
        <v>6</v>
      </c>
      <c r="P55" s="12" t="s">
        <v>9</v>
      </c>
      <c r="Q55" s="12" t="s">
        <v>11</v>
      </c>
      <c r="R55" s="13" t="str">
        <f t="shared" si="1"/>
        <v>BSO</v>
      </c>
      <c r="S55" s="72" t="str">
        <f t="shared" si="2"/>
        <v>error</v>
      </c>
      <c r="T55" s="59" t="str">
        <f t="shared" ca="1" si="6"/>
        <v>A B spotgroup cannot have Symmetric, &lt;2½° spot and cannot be Open</v>
      </c>
      <c r="U55" s="6" t="s">
        <v>34</v>
      </c>
    </row>
    <row r="56" spans="4:21" ht="15.5" x14ac:dyDescent="0.35">
      <c r="D56" s="4"/>
      <c r="F56" s="6" t="s">
        <v>34</v>
      </c>
      <c r="G56" s="19">
        <v>53</v>
      </c>
      <c r="H56" s="11" t="s">
        <v>104</v>
      </c>
      <c r="I56" s="66" t="s">
        <v>46</v>
      </c>
      <c r="J56" s="66" t="s">
        <v>48</v>
      </c>
      <c r="K56" s="66" t="s">
        <v>168</v>
      </c>
      <c r="L56" s="66" t="s">
        <v>43</v>
      </c>
      <c r="M56" s="57" t="str">
        <f t="shared" si="0"/>
        <v>ZMcI-type Ehi, CVnbr. 53, Magnetic type Bipolar, Length &gt;10° &lt;15°, Symmetric &gt;2½°, Intermediate</v>
      </c>
      <c r="N56" s="6" t="s">
        <v>34</v>
      </c>
      <c r="O56" s="12" t="s">
        <v>6</v>
      </c>
      <c r="P56" s="12" t="s">
        <v>10</v>
      </c>
      <c r="Q56" s="12" t="s">
        <v>11</v>
      </c>
      <c r="R56" s="13" t="str">
        <f t="shared" si="1"/>
        <v>BKO</v>
      </c>
      <c r="S56" s="72" t="str">
        <f t="shared" si="2"/>
        <v>error</v>
      </c>
      <c r="T56" s="59" t="str">
        <f t="shared" ca="1" si="6"/>
        <v>A B spotgroup cannot have Asymmetric, &gt;2½° spot and cannot be Open</v>
      </c>
      <c r="U56" s="6" t="s">
        <v>34</v>
      </c>
    </row>
    <row r="57" spans="4:21" ht="15.5" x14ac:dyDescent="0.35">
      <c r="D57" s="4"/>
      <c r="F57" s="6" t="s">
        <v>34</v>
      </c>
      <c r="G57" s="19">
        <v>54</v>
      </c>
      <c r="H57" s="11" t="s">
        <v>105</v>
      </c>
      <c r="I57" s="66" t="s">
        <v>46</v>
      </c>
      <c r="J57" s="66" t="s">
        <v>116</v>
      </c>
      <c r="K57" s="66" t="s">
        <v>168</v>
      </c>
      <c r="L57" s="66" t="s">
        <v>43</v>
      </c>
      <c r="M57" s="57" t="str">
        <f t="shared" si="0"/>
        <v>ZMcI-type Fhi, CVnbr. 54, Magnetic type Bipolar, Length &gt;15°, Symmetric &gt;2½°, Intermediate</v>
      </c>
      <c r="N57" s="6" t="s">
        <v>34</v>
      </c>
      <c r="O57" s="12" t="s">
        <v>6</v>
      </c>
      <c r="P57" s="12" t="s">
        <v>5</v>
      </c>
      <c r="Q57" s="12" t="s">
        <v>11</v>
      </c>
      <c r="R57" s="13" t="str">
        <f t="shared" si="1"/>
        <v>BHO</v>
      </c>
      <c r="S57" s="72" t="str">
        <f t="shared" si="2"/>
        <v>error</v>
      </c>
      <c r="T57" s="59" t="str">
        <f t="shared" ca="1" si="6"/>
        <v>A B spotgroup cannot have Symmetric, &gt;2½° spot and cannot be Open</v>
      </c>
      <c r="U57" s="6" t="s">
        <v>34</v>
      </c>
    </row>
    <row r="58" spans="4:21" ht="15.5" x14ac:dyDescent="0.35">
      <c r="D58" s="4"/>
      <c r="F58" s="6" t="s">
        <v>34</v>
      </c>
      <c r="G58" s="19">
        <v>55</v>
      </c>
      <c r="H58" s="11" t="s">
        <v>106</v>
      </c>
      <c r="I58" s="66" t="s">
        <v>46</v>
      </c>
      <c r="J58" s="66" t="s">
        <v>47</v>
      </c>
      <c r="K58" s="66" t="s">
        <v>167</v>
      </c>
      <c r="L58" s="66" t="s">
        <v>49</v>
      </c>
      <c r="M58" s="57" t="str">
        <f t="shared" si="0"/>
        <v>ZMcI-type Dkc, CVnbr. 55, Magnetic type Bipolar, Length &lt;10°, Asymmetric &gt;2½°, Compact</v>
      </c>
      <c r="N58" s="6" t="s">
        <v>34</v>
      </c>
      <c r="O58" s="14" t="s">
        <v>1</v>
      </c>
      <c r="P58" s="12" t="s">
        <v>7</v>
      </c>
      <c r="Q58" s="12" t="s">
        <v>11</v>
      </c>
      <c r="R58" s="13" t="str">
        <f t="shared" si="1"/>
        <v>CXO</v>
      </c>
      <c r="S58" s="72" t="str">
        <f t="shared" si="2"/>
        <v>error</v>
      </c>
      <c r="T58" s="59" t="str">
        <f t="shared" ca="1" si="6"/>
        <v>A C spotgroup cannot have Single spot and cannot be Open</v>
      </c>
      <c r="U58" s="6" t="s">
        <v>34</v>
      </c>
    </row>
    <row r="59" spans="4:21" ht="15.5" x14ac:dyDescent="0.35">
      <c r="D59" s="4"/>
      <c r="F59" s="6" t="s">
        <v>34</v>
      </c>
      <c r="G59" s="19">
        <v>56</v>
      </c>
      <c r="H59" s="11" t="s">
        <v>107</v>
      </c>
      <c r="I59" s="66" t="s">
        <v>46</v>
      </c>
      <c r="J59" s="66" t="s">
        <v>48</v>
      </c>
      <c r="K59" s="66" t="s">
        <v>167</v>
      </c>
      <c r="L59" s="66" t="s">
        <v>49</v>
      </c>
      <c r="M59" s="57" t="str">
        <f t="shared" si="0"/>
        <v>ZMcI-type Ekc, CVnbr. 56, Magnetic type Bipolar, Length &gt;10° &lt;15°, Asymmetric &gt;2½°, Compact</v>
      </c>
      <c r="N59" s="6" t="s">
        <v>34</v>
      </c>
      <c r="O59" s="71" t="s">
        <v>1</v>
      </c>
      <c r="P59" s="70" t="s">
        <v>8</v>
      </c>
      <c r="Q59" s="70" t="s">
        <v>11</v>
      </c>
      <c r="R59" s="70" t="str">
        <f t="shared" si="1"/>
        <v>CRO</v>
      </c>
      <c r="S59" s="72">
        <f t="shared" si="2"/>
        <v>5</v>
      </c>
      <c r="T59" s="69" t="s">
        <v>128</v>
      </c>
      <c r="U59" s="6" t="s">
        <v>34</v>
      </c>
    </row>
    <row r="60" spans="4:21" ht="15.5" x14ac:dyDescent="0.35">
      <c r="D60" s="4"/>
      <c r="F60" s="6" t="s">
        <v>34</v>
      </c>
      <c r="G60" s="19">
        <v>57</v>
      </c>
      <c r="H60" s="11" t="s">
        <v>108</v>
      </c>
      <c r="I60" s="66" t="s">
        <v>46</v>
      </c>
      <c r="J60" s="66" t="s">
        <v>116</v>
      </c>
      <c r="K60" s="66" t="s">
        <v>167</v>
      </c>
      <c r="L60" s="66" t="s">
        <v>49</v>
      </c>
      <c r="M60" s="57" t="str">
        <f t="shared" si="0"/>
        <v>ZMcI-type Fkc, CVnbr. 57, Magnetic type Bipolar, Length &gt;15°, Asymmetric &gt;2½°, Compact</v>
      </c>
      <c r="N60" s="6" t="s">
        <v>34</v>
      </c>
      <c r="O60" s="71" t="s">
        <v>1</v>
      </c>
      <c r="P60" s="70" t="s">
        <v>0</v>
      </c>
      <c r="Q60" s="70" t="s">
        <v>11</v>
      </c>
      <c r="R60" s="70" t="str">
        <f t="shared" si="1"/>
        <v>CAO</v>
      </c>
      <c r="S60" s="72">
        <f t="shared" si="2"/>
        <v>8</v>
      </c>
      <c r="T60" s="69" t="s">
        <v>128</v>
      </c>
      <c r="U60" s="6" t="s">
        <v>34</v>
      </c>
    </row>
    <row r="61" spans="4:21" ht="15.5" x14ac:dyDescent="0.35">
      <c r="D61" s="4"/>
      <c r="F61" s="6" t="s">
        <v>34</v>
      </c>
      <c r="G61" s="19">
        <v>58</v>
      </c>
      <c r="H61" s="11" t="s">
        <v>109</v>
      </c>
      <c r="I61" s="66" t="s">
        <v>46</v>
      </c>
      <c r="J61" s="66" t="s">
        <v>47</v>
      </c>
      <c r="K61" s="66" t="s">
        <v>168</v>
      </c>
      <c r="L61" s="66" t="s">
        <v>49</v>
      </c>
      <c r="M61" s="57" t="str">
        <f t="shared" si="0"/>
        <v>ZMcI-type Dhc, CVnbr. 58, Magnetic type Bipolar, Length &lt;10°, Symmetric &gt;2½°, Compact</v>
      </c>
      <c r="N61" s="6" t="s">
        <v>34</v>
      </c>
      <c r="O61" s="71" t="s">
        <v>1</v>
      </c>
      <c r="P61" s="70" t="s">
        <v>9</v>
      </c>
      <c r="Q61" s="70" t="s">
        <v>11</v>
      </c>
      <c r="R61" s="70" t="str">
        <f t="shared" si="1"/>
        <v>CSO</v>
      </c>
      <c r="S61" s="72">
        <f t="shared" si="2"/>
        <v>11</v>
      </c>
      <c r="T61" s="69" t="s">
        <v>128</v>
      </c>
      <c r="U61" s="6" t="s">
        <v>34</v>
      </c>
    </row>
    <row r="62" spans="4:21" ht="15.5" x14ac:dyDescent="0.35">
      <c r="D62" s="4"/>
      <c r="F62" s="6" t="s">
        <v>34</v>
      </c>
      <c r="G62" s="19">
        <v>59</v>
      </c>
      <c r="H62" s="11" t="s">
        <v>110</v>
      </c>
      <c r="I62" s="66" t="s">
        <v>46</v>
      </c>
      <c r="J62" s="66" t="s">
        <v>48</v>
      </c>
      <c r="K62" s="66" t="s">
        <v>168</v>
      </c>
      <c r="L62" s="66" t="s">
        <v>49</v>
      </c>
      <c r="M62" s="57" t="str">
        <f t="shared" si="0"/>
        <v>ZMcI-type Ehc, CVnbr. 59, Magnetic type Bipolar, Length &gt;10° &lt;15°, Symmetric &gt;2½°, Compact</v>
      </c>
      <c r="N62" s="6" t="s">
        <v>34</v>
      </c>
      <c r="O62" s="71" t="s">
        <v>1</v>
      </c>
      <c r="P62" s="70" t="s">
        <v>10</v>
      </c>
      <c r="Q62" s="70" t="s">
        <v>11</v>
      </c>
      <c r="R62" s="70" t="str">
        <f t="shared" si="1"/>
        <v>CKO</v>
      </c>
      <c r="S62" s="72">
        <f t="shared" si="2"/>
        <v>38</v>
      </c>
      <c r="T62" s="69" t="s">
        <v>128</v>
      </c>
      <c r="U62" s="6" t="s">
        <v>34</v>
      </c>
    </row>
    <row r="63" spans="4:21" ht="16" thickBot="1" x14ac:dyDescent="0.4">
      <c r="D63" s="4"/>
      <c r="F63" s="6" t="s">
        <v>34</v>
      </c>
      <c r="G63" s="20">
        <v>60</v>
      </c>
      <c r="H63" s="21" t="s">
        <v>111</v>
      </c>
      <c r="I63" s="68" t="s">
        <v>46</v>
      </c>
      <c r="J63" s="68" t="s">
        <v>116</v>
      </c>
      <c r="K63" s="68" t="s">
        <v>168</v>
      </c>
      <c r="L63" s="68" t="s">
        <v>49</v>
      </c>
      <c r="M63" s="58" t="str">
        <f t="shared" si="0"/>
        <v>ZMcI-type Fhc, CVnbr. 60, Magnetic type Bipolar, Length &gt;15°, Symmetric &gt;2½°, Compact</v>
      </c>
      <c r="N63" s="6" t="s">
        <v>34</v>
      </c>
      <c r="O63" s="71" t="s">
        <v>1</v>
      </c>
      <c r="P63" s="70" t="s">
        <v>5</v>
      </c>
      <c r="Q63" s="70" t="s">
        <v>11</v>
      </c>
      <c r="R63" s="70" t="str">
        <f t="shared" si="1"/>
        <v>CHO</v>
      </c>
      <c r="S63" s="72">
        <f t="shared" si="2"/>
        <v>41</v>
      </c>
      <c r="T63" s="69" t="s">
        <v>128</v>
      </c>
      <c r="U63" s="6" t="s">
        <v>34</v>
      </c>
    </row>
    <row r="64" spans="4:21" ht="16" thickTop="1" x14ac:dyDescent="0.35">
      <c r="D64" s="4"/>
      <c r="F64" s="6" t="s">
        <v>34</v>
      </c>
      <c r="G64" s="6" t="s">
        <v>34</v>
      </c>
      <c r="H64" s="6" t="s">
        <v>34</v>
      </c>
      <c r="I64" s="6" t="s">
        <v>34</v>
      </c>
      <c r="J64" s="6" t="s">
        <v>34</v>
      </c>
      <c r="K64" s="6" t="s">
        <v>34</v>
      </c>
      <c r="L64" s="6" t="s">
        <v>34</v>
      </c>
      <c r="M64" s="6" t="s">
        <v>34</v>
      </c>
      <c r="N64" s="6" t="s">
        <v>34</v>
      </c>
      <c r="O64" s="14" t="s">
        <v>2</v>
      </c>
      <c r="P64" s="12" t="s">
        <v>7</v>
      </c>
      <c r="Q64" s="12" t="s">
        <v>11</v>
      </c>
      <c r="R64" s="13" t="str">
        <f t="shared" si="1"/>
        <v>DXO</v>
      </c>
      <c r="S64" s="72" t="str">
        <f t="shared" si="2"/>
        <v>error</v>
      </c>
      <c r="T64" s="59" t="str">
        <f ca="1">CONCATENATE("A ",O64," spotgroup cannot have ",OFFSET($Y$3,MATCH(P64,$X$4:$X$9,0),0)," spot and cannot be ",OFFSET($AA$3,MATCH(Q64,$Z$4:$Z$7,0),0))</f>
        <v>A D spotgroup cannot have Single spot and cannot be Open</v>
      </c>
      <c r="U64" s="6" t="s">
        <v>34</v>
      </c>
    </row>
    <row r="65" spans="4:21" ht="15.5" x14ac:dyDescent="0.35">
      <c r="D65" s="4"/>
      <c r="N65" s="6" t="s">
        <v>34</v>
      </c>
      <c r="O65" s="71" t="s">
        <v>2</v>
      </c>
      <c r="P65" s="70" t="s">
        <v>8</v>
      </c>
      <c r="Q65" s="70" t="s">
        <v>11</v>
      </c>
      <c r="R65" s="70" t="str">
        <f t="shared" si="1"/>
        <v>DRO</v>
      </c>
      <c r="S65" s="72">
        <f t="shared" si="2"/>
        <v>13</v>
      </c>
      <c r="T65" s="69" t="s">
        <v>128</v>
      </c>
      <c r="U65" s="6" t="s">
        <v>34</v>
      </c>
    </row>
    <row r="66" spans="4:21" ht="15.5" x14ac:dyDescent="0.35">
      <c r="D66" s="4"/>
      <c r="N66" s="6" t="s">
        <v>34</v>
      </c>
      <c r="O66" s="71" t="s">
        <v>2</v>
      </c>
      <c r="P66" s="70" t="s">
        <v>0</v>
      </c>
      <c r="Q66" s="70" t="s">
        <v>11</v>
      </c>
      <c r="R66" s="70" t="str">
        <f t="shared" si="1"/>
        <v>DAO</v>
      </c>
      <c r="S66" s="72">
        <f t="shared" si="2"/>
        <v>19</v>
      </c>
      <c r="T66" s="69" t="s">
        <v>128</v>
      </c>
      <c r="U66" s="6" t="s">
        <v>34</v>
      </c>
    </row>
    <row r="67" spans="4:21" ht="15.5" x14ac:dyDescent="0.35">
      <c r="D67" s="4"/>
      <c r="N67" s="6" t="s">
        <v>34</v>
      </c>
      <c r="O67" s="71" t="s">
        <v>2</v>
      </c>
      <c r="P67" s="70" t="s">
        <v>9</v>
      </c>
      <c r="Q67" s="70" t="s">
        <v>11</v>
      </c>
      <c r="R67" s="70" t="str">
        <f t="shared" si="1"/>
        <v>DSO</v>
      </c>
      <c r="S67" s="72">
        <f t="shared" si="2"/>
        <v>25</v>
      </c>
      <c r="T67" s="69" t="s">
        <v>128</v>
      </c>
      <c r="U67" s="6" t="s">
        <v>34</v>
      </c>
    </row>
    <row r="68" spans="4:21" ht="15.5" x14ac:dyDescent="0.35">
      <c r="D68" s="4"/>
      <c r="N68" s="6" t="s">
        <v>34</v>
      </c>
      <c r="O68" s="71" t="s">
        <v>2</v>
      </c>
      <c r="P68" s="70" t="s">
        <v>10</v>
      </c>
      <c r="Q68" s="70" t="s">
        <v>11</v>
      </c>
      <c r="R68" s="70" t="str">
        <f t="shared" si="1"/>
        <v>DKO</v>
      </c>
      <c r="S68" s="72">
        <f t="shared" si="2"/>
        <v>43</v>
      </c>
      <c r="T68" s="69" t="s">
        <v>128</v>
      </c>
      <c r="U68" s="6" t="s">
        <v>34</v>
      </c>
    </row>
    <row r="69" spans="4:21" ht="15.5" x14ac:dyDescent="0.35">
      <c r="D69" s="4"/>
      <c r="N69" s="6" t="s">
        <v>34</v>
      </c>
      <c r="O69" s="71" t="s">
        <v>2</v>
      </c>
      <c r="P69" s="70" t="s">
        <v>5</v>
      </c>
      <c r="Q69" s="70" t="s">
        <v>11</v>
      </c>
      <c r="R69" s="70" t="str">
        <f t="shared" ref="R69:R132" si="7">CONCATENATE(O69,P69,Q69)</f>
        <v>DHO</v>
      </c>
      <c r="S69" s="72">
        <f t="shared" ref="S69:S132" si="8">IF(ISERROR(MATCH(R69,$H$4:$H$63,0)),"error",MATCH(R69,$H$4:$H$63,0))</f>
        <v>49</v>
      </c>
      <c r="T69" s="69" t="s">
        <v>128</v>
      </c>
      <c r="U69" s="6" t="s">
        <v>34</v>
      </c>
    </row>
    <row r="70" spans="4:21" ht="15.5" x14ac:dyDescent="0.35">
      <c r="D70" s="4"/>
      <c r="N70" s="6" t="s">
        <v>34</v>
      </c>
      <c r="O70" s="14" t="s">
        <v>3</v>
      </c>
      <c r="P70" s="12" t="s">
        <v>7</v>
      </c>
      <c r="Q70" s="12" t="s">
        <v>11</v>
      </c>
      <c r="R70" s="13" t="str">
        <f t="shared" si="7"/>
        <v>EXO</v>
      </c>
      <c r="S70" s="72" t="str">
        <f t="shared" si="8"/>
        <v>error</v>
      </c>
      <c r="T70" s="59" t="str">
        <f ca="1">CONCATENATE("A ",O70," spotgroup cannot have ",OFFSET($Y$3,MATCH(P70,$X$4:$X$9,0),0)," spot and cannot be ",OFFSET($AA$3,MATCH(Q70,$Z$4:$Z$7,0),0))</f>
        <v>A E spotgroup cannot have Single spot and cannot be Open</v>
      </c>
      <c r="U70" s="6" t="s">
        <v>34</v>
      </c>
    </row>
    <row r="71" spans="4:21" ht="15.5" x14ac:dyDescent="0.35">
      <c r="D71" s="4"/>
      <c r="N71" s="6" t="s">
        <v>34</v>
      </c>
      <c r="O71" s="71" t="s">
        <v>3</v>
      </c>
      <c r="P71" s="70" t="s">
        <v>8</v>
      </c>
      <c r="Q71" s="70" t="s">
        <v>11</v>
      </c>
      <c r="R71" s="70" t="str">
        <f t="shared" si="7"/>
        <v>ERO</v>
      </c>
      <c r="S71" s="72">
        <f t="shared" si="8"/>
        <v>14</v>
      </c>
      <c r="T71" s="69" t="s">
        <v>128</v>
      </c>
      <c r="U71" s="6" t="s">
        <v>34</v>
      </c>
    </row>
    <row r="72" spans="4:21" ht="15.5" x14ac:dyDescent="0.35">
      <c r="D72" s="4"/>
      <c r="N72" s="6" t="s">
        <v>34</v>
      </c>
      <c r="O72" s="71" t="s">
        <v>3</v>
      </c>
      <c r="P72" s="70" t="s">
        <v>0</v>
      </c>
      <c r="Q72" s="70" t="s">
        <v>11</v>
      </c>
      <c r="R72" s="70" t="str">
        <f t="shared" si="7"/>
        <v>EAO</v>
      </c>
      <c r="S72" s="72">
        <f t="shared" si="8"/>
        <v>20</v>
      </c>
      <c r="T72" s="69" t="s">
        <v>128</v>
      </c>
      <c r="U72" s="6" t="s">
        <v>34</v>
      </c>
    </row>
    <row r="73" spans="4:21" ht="15.5" x14ac:dyDescent="0.35">
      <c r="D73" s="4"/>
      <c r="N73" s="6" t="s">
        <v>34</v>
      </c>
      <c r="O73" s="71" t="s">
        <v>3</v>
      </c>
      <c r="P73" s="70" t="s">
        <v>9</v>
      </c>
      <c r="Q73" s="70" t="s">
        <v>11</v>
      </c>
      <c r="R73" s="70" t="str">
        <f t="shared" si="7"/>
        <v>ESO</v>
      </c>
      <c r="S73" s="72">
        <f t="shared" si="8"/>
        <v>26</v>
      </c>
      <c r="T73" s="69" t="s">
        <v>128</v>
      </c>
      <c r="U73" s="6" t="s">
        <v>34</v>
      </c>
    </row>
    <row r="74" spans="4:21" ht="15.5" x14ac:dyDescent="0.35">
      <c r="D74" s="4"/>
      <c r="N74" s="6" t="s">
        <v>34</v>
      </c>
      <c r="O74" s="71" t="s">
        <v>3</v>
      </c>
      <c r="P74" s="70" t="s">
        <v>10</v>
      </c>
      <c r="Q74" s="70" t="s">
        <v>11</v>
      </c>
      <c r="R74" s="70" t="str">
        <f t="shared" si="7"/>
        <v>EKO</v>
      </c>
      <c r="S74" s="72">
        <f t="shared" si="8"/>
        <v>44</v>
      </c>
      <c r="T74" s="69" t="s">
        <v>128</v>
      </c>
      <c r="U74" s="6" t="s">
        <v>34</v>
      </c>
    </row>
    <row r="75" spans="4:21" ht="15.5" x14ac:dyDescent="0.35">
      <c r="D75" s="4"/>
      <c r="N75" s="6" t="s">
        <v>34</v>
      </c>
      <c r="O75" s="71" t="s">
        <v>3</v>
      </c>
      <c r="P75" s="70" t="s">
        <v>5</v>
      </c>
      <c r="Q75" s="70" t="s">
        <v>11</v>
      </c>
      <c r="R75" s="70" t="str">
        <f t="shared" si="7"/>
        <v>EHO</v>
      </c>
      <c r="S75" s="72">
        <f t="shared" si="8"/>
        <v>50</v>
      </c>
      <c r="T75" s="69" t="s">
        <v>128</v>
      </c>
      <c r="U75" s="6" t="s">
        <v>34</v>
      </c>
    </row>
    <row r="76" spans="4:21" ht="15.5" x14ac:dyDescent="0.35">
      <c r="D76" s="4"/>
      <c r="N76" s="6" t="s">
        <v>34</v>
      </c>
      <c r="O76" s="14" t="s">
        <v>4</v>
      </c>
      <c r="P76" s="12" t="s">
        <v>7</v>
      </c>
      <c r="Q76" s="12" t="s">
        <v>11</v>
      </c>
      <c r="R76" s="13" t="str">
        <f t="shared" si="7"/>
        <v>FXO</v>
      </c>
      <c r="S76" s="72" t="str">
        <f t="shared" si="8"/>
        <v>error</v>
      </c>
      <c r="T76" s="59" t="str">
        <f ca="1">CONCATENATE("A ",O76," spotgroup cannot have ",OFFSET($Y$3,MATCH(P76,$X$4:$X$9,0),0)," spot and cannot be ",OFFSET($AA$3,MATCH(Q76,$Z$4:$Z$7,0),0))</f>
        <v>A F spotgroup cannot have Single spot and cannot be Open</v>
      </c>
      <c r="U76" s="6" t="s">
        <v>34</v>
      </c>
    </row>
    <row r="77" spans="4:21" ht="15.5" x14ac:dyDescent="0.35">
      <c r="D77" s="4"/>
      <c r="N77" s="6" t="s">
        <v>34</v>
      </c>
      <c r="O77" s="71" t="s">
        <v>4</v>
      </c>
      <c r="P77" s="70" t="s">
        <v>8</v>
      </c>
      <c r="Q77" s="70" t="s">
        <v>11</v>
      </c>
      <c r="R77" s="70" t="str">
        <f t="shared" si="7"/>
        <v>FRO</v>
      </c>
      <c r="S77" s="72">
        <f t="shared" si="8"/>
        <v>15</v>
      </c>
      <c r="T77" s="69" t="s">
        <v>128</v>
      </c>
      <c r="U77" s="6" t="s">
        <v>34</v>
      </c>
    </row>
    <row r="78" spans="4:21" ht="15.5" x14ac:dyDescent="0.35">
      <c r="D78" s="4"/>
      <c r="N78" s="6" t="s">
        <v>34</v>
      </c>
      <c r="O78" s="71" t="s">
        <v>4</v>
      </c>
      <c r="P78" s="70" t="s">
        <v>0</v>
      </c>
      <c r="Q78" s="70" t="s">
        <v>11</v>
      </c>
      <c r="R78" s="70" t="str">
        <f t="shared" si="7"/>
        <v>FAO</v>
      </c>
      <c r="S78" s="72">
        <f t="shared" si="8"/>
        <v>21</v>
      </c>
      <c r="T78" s="69" t="s">
        <v>128</v>
      </c>
      <c r="U78" s="6" t="s">
        <v>34</v>
      </c>
    </row>
    <row r="79" spans="4:21" ht="15.5" x14ac:dyDescent="0.35">
      <c r="D79" s="4"/>
      <c r="N79" s="6" t="s">
        <v>34</v>
      </c>
      <c r="O79" s="71" t="s">
        <v>4</v>
      </c>
      <c r="P79" s="70" t="s">
        <v>9</v>
      </c>
      <c r="Q79" s="70" t="s">
        <v>11</v>
      </c>
      <c r="R79" s="70" t="str">
        <f t="shared" si="7"/>
        <v>FSO</v>
      </c>
      <c r="S79" s="72">
        <f t="shared" si="8"/>
        <v>27</v>
      </c>
      <c r="T79" s="69" t="s">
        <v>128</v>
      </c>
      <c r="U79" s="6" t="s">
        <v>34</v>
      </c>
    </row>
    <row r="80" spans="4:21" ht="15.5" x14ac:dyDescent="0.35">
      <c r="D80" s="4"/>
      <c r="N80" s="6" t="s">
        <v>34</v>
      </c>
      <c r="O80" s="71" t="s">
        <v>4</v>
      </c>
      <c r="P80" s="70" t="s">
        <v>10</v>
      </c>
      <c r="Q80" s="70" t="s">
        <v>11</v>
      </c>
      <c r="R80" s="70" t="str">
        <f t="shared" si="7"/>
        <v>FKO</v>
      </c>
      <c r="S80" s="72">
        <f t="shared" si="8"/>
        <v>45</v>
      </c>
      <c r="T80" s="69" t="s">
        <v>128</v>
      </c>
      <c r="U80" s="6" t="s">
        <v>34</v>
      </c>
    </row>
    <row r="81" spans="4:21" ht="15.5" x14ac:dyDescent="0.35">
      <c r="D81" s="4"/>
      <c r="N81" s="6" t="s">
        <v>34</v>
      </c>
      <c r="O81" s="71" t="s">
        <v>4</v>
      </c>
      <c r="P81" s="70" t="s">
        <v>5</v>
      </c>
      <c r="Q81" s="70" t="s">
        <v>11</v>
      </c>
      <c r="R81" s="70" t="str">
        <f t="shared" si="7"/>
        <v>FHO</v>
      </c>
      <c r="S81" s="72">
        <f t="shared" si="8"/>
        <v>51</v>
      </c>
      <c r="T81" s="69" t="s">
        <v>128</v>
      </c>
      <c r="U81" s="6" t="s">
        <v>34</v>
      </c>
    </row>
    <row r="82" spans="4:21" ht="15.5" x14ac:dyDescent="0.35">
      <c r="D82" s="4"/>
      <c r="N82" s="6" t="s">
        <v>34</v>
      </c>
      <c r="O82" s="12" t="s">
        <v>5</v>
      </c>
      <c r="P82" s="12" t="s">
        <v>7</v>
      </c>
      <c r="Q82" s="12" t="s">
        <v>11</v>
      </c>
      <c r="R82" s="13" t="str">
        <f t="shared" si="7"/>
        <v>HXO</v>
      </c>
      <c r="S82" s="72" t="str">
        <f t="shared" si="8"/>
        <v>error</v>
      </c>
      <c r="T82" s="59" t="str">
        <f t="shared" ref="T82:T87" ca="1" si="9">CONCATENATE("A ",O82," spot cannot have ",OFFSET($Y$3,MATCH(P82,$X$4:$X$9,0),0)," spot and cannot be ",OFFSET($AA$3,MATCH(Q82,$Z$4:$Z$7,0),0))</f>
        <v>A H spot cannot have Single spot and cannot be Open</v>
      </c>
      <c r="U82" s="6" t="s">
        <v>34</v>
      </c>
    </row>
    <row r="83" spans="4:21" ht="15.5" x14ac:dyDescent="0.35">
      <c r="D83" s="4"/>
      <c r="N83" s="6" t="s">
        <v>34</v>
      </c>
      <c r="O83" s="12" t="s">
        <v>5</v>
      </c>
      <c r="P83" s="12" t="s">
        <v>8</v>
      </c>
      <c r="Q83" s="12" t="s">
        <v>11</v>
      </c>
      <c r="R83" s="13" t="str">
        <f t="shared" si="7"/>
        <v>HRO</v>
      </c>
      <c r="S83" s="72" t="str">
        <f t="shared" si="8"/>
        <v>error</v>
      </c>
      <c r="T83" s="59" t="str">
        <f t="shared" ca="1" si="9"/>
        <v>A H spot cannot have Rudimentary spot and cannot be Open</v>
      </c>
      <c r="U83" s="6" t="s">
        <v>34</v>
      </c>
    </row>
    <row r="84" spans="4:21" ht="15.5" x14ac:dyDescent="0.35">
      <c r="D84" s="4"/>
      <c r="N84" s="6" t="s">
        <v>34</v>
      </c>
      <c r="O84" s="12" t="s">
        <v>5</v>
      </c>
      <c r="P84" s="12" t="s">
        <v>0</v>
      </c>
      <c r="Q84" s="12" t="s">
        <v>11</v>
      </c>
      <c r="R84" s="13" t="str">
        <f t="shared" si="7"/>
        <v>HAO</v>
      </c>
      <c r="S84" s="72" t="str">
        <f t="shared" si="8"/>
        <v>error</v>
      </c>
      <c r="T84" s="59" t="str">
        <f t="shared" ca="1" si="9"/>
        <v>A H spot cannot have Asymmetric, &lt;2½° spot and cannot be Open</v>
      </c>
      <c r="U84" s="6" t="s">
        <v>34</v>
      </c>
    </row>
    <row r="85" spans="4:21" ht="15.5" x14ac:dyDescent="0.35">
      <c r="D85" s="4"/>
      <c r="N85" s="6" t="s">
        <v>34</v>
      </c>
      <c r="O85" s="12" t="s">
        <v>5</v>
      </c>
      <c r="P85" s="12" t="s">
        <v>9</v>
      </c>
      <c r="Q85" s="12" t="s">
        <v>11</v>
      </c>
      <c r="R85" s="13" t="str">
        <f t="shared" si="7"/>
        <v>HSO</v>
      </c>
      <c r="S85" s="72" t="str">
        <f t="shared" si="8"/>
        <v>error</v>
      </c>
      <c r="T85" s="59" t="str">
        <f t="shared" ca="1" si="9"/>
        <v>A H spot cannot have Symmetric, &lt;2½° spot and cannot be Open</v>
      </c>
      <c r="U85" s="6" t="s">
        <v>34</v>
      </c>
    </row>
    <row r="86" spans="4:21" ht="15.5" x14ac:dyDescent="0.35">
      <c r="D86" s="4"/>
      <c r="N86" s="6" t="s">
        <v>34</v>
      </c>
      <c r="O86" s="12" t="s">
        <v>5</v>
      </c>
      <c r="P86" s="12" t="s">
        <v>10</v>
      </c>
      <c r="Q86" s="12" t="s">
        <v>11</v>
      </c>
      <c r="R86" s="13" t="str">
        <f t="shared" si="7"/>
        <v>HKO</v>
      </c>
      <c r="S86" s="72" t="str">
        <f t="shared" si="8"/>
        <v>error</v>
      </c>
      <c r="T86" s="59" t="str">
        <f t="shared" ca="1" si="9"/>
        <v>A H spot cannot have Asymmetric, &gt;2½° spot and cannot be Open</v>
      </c>
      <c r="U86" s="6" t="s">
        <v>34</v>
      </c>
    </row>
    <row r="87" spans="4:21" ht="15.5" x14ac:dyDescent="0.35">
      <c r="D87" s="4"/>
      <c r="N87" s="6" t="s">
        <v>34</v>
      </c>
      <c r="O87" s="12" t="s">
        <v>5</v>
      </c>
      <c r="P87" s="12" t="s">
        <v>5</v>
      </c>
      <c r="Q87" s="12" t="s">
        <v>11</v>
      </c>
      <c r="R87" s="13" t="str">
        <f t="shared" si="7"/>
        <v>HHO</v>
      </c>
      <c r="S87" s="72" t="str">
        <f t="shared" si="8"/>
        <v>error</v>
      </c>
      <c r="T87" s="59" t="str">
        <f t="shared" ca="1" si="9"/>
        <v>A H spot cannot have Symmetric, &gt;2½° spot and cannot be Open</v>
      </c>
      <c r="U87" s="6" t="s">
        <v>34</v>
      </c>
    </row>
    <row r="88" spans="4:21" ht="15.5" x14ac:dyDescent="0.35">
      <c r="D88" s="4"/>
      <c r="N88" s="6" t="s">
        <v>34</v>
      </c>
      <c r="O88" s="12" t="s">
        <v>0</v>
      </c>
      <c r="P88" s="12" t="s">
        <v>7</v>
      </c>
      <c r="Q88" s="12" t="s">
        <v>12</v>
      </c>
      <c r="R88" s="13" t="str">
        <f t="shared" si="7"/>
        <v>AXI</v>
      </c>
      <c r="S88" s="72" t="str">
        <f t="shared" si="8"/>
        <v>error</v>
      </c>
      <c r="T88" s="59" t="str">
        <f t="shared" ref="T88:T93" ca="1" si="10">CONCATENATE("An ",O88," spot cannot have ",OFFSET($Y$3,MATCH(P88,$X$4:$X$9,0),0)," spot and cannot be ",OFFSET($AA$3,MATCH(Q88,$Z$4:$Z$7,0),0))</f>
        <v>An A spot cannot have Single spot and cannot be Intermediate</v>
      </c>
      <c r="U88" s="6" t="s">
        <v>34</v>
      </c>
    </row>
    <row r="89" spans="4:21" ht="15.5" x14ac:dyDescent="0.35">
      <c r="D89" s="4"/>
      <c r="N89" s="6" t="s">
        <v>34</v>
      </c>
      <c r="O89" s="12" t="s">
        <v>0</v>
      </c>
      <c r="P89" s="12" t="s">
        <v>8</v>
      </c>
      <c r="Q89" s="12" t="s">
        <v>12</v>
      </c>
      <c r="R89" s="13" t="str">
        <f t="shared" si="7"/>
        <v>ARI</v>
      </c>
      <c r="S89" s="72" t="str">
        <f t="shared" si="8"/>
        <v>error</v>
      </c>
      <c r="T89" s="59" t="str">
        <f t="shared" ca="1" si="10"/>
        <v>An A spot cannot have Rudimentary spot and cannot be Intermediate</v>
      </c>
      <c r="U89" s="6" t="s">
        <v>34</v>
      </c>
    </row>
    <row r="90" spans="4:21" ht="15.5" x14ac:dyDescent="0.35">
      <c r="D90" s="4"/>
      <c r="N90" s="6" t="s">
        <v>34</v>
      </c>
      <c r="O90" s="12" t="s">
        <v>0</v>
      </c>
      <c r="P90" s="12" t="s">
        <v>0</v>
      </c>
      <c r="Q90" s="12" t="s">
        <v>12</v>
      </c>
      <c r="R90" s="13" t="str">
        <f t="shared" si="7"/>
        <v>AAI</v>
      </c>
      <c r="S90" s="72" t="str">
        <f t="shared" si="8"/>
        <v>error</v>
      </c>
      <c r="T90" s="59" t="str">
        <f t="shared" ca="1" si="10"/>
        <v>An A spot cannot have Asymmetric, &lt;2½° spot and cannot be Intermediate</v>
      </c>
      <c r="U90" s="6" t="s">
        <v>34</v>
      </c>
    </row>
    <row r="91" spans="4:21" x14ac:dyDescent="0.35">
      <c r="N91" s="6" t="s">
        <v>34</v>
      </c>
      <c r="O91" s="12" t="s">
        <v>0</v>
      </c>
      <c r="P91" s="12" t="s">
        <v>9</v>
      </c>
      <c r="Q91" s="12" t="s">
        <v>12</v>
      </c>
      <c r="R91" s="13" t="str">
        <f t="shared" si="7"/>
        <v>ASI</v>
      </c>
      <c r="S91" s="72" t="str">
        <f t="shared" si="8"/>
        <v>error</v>
      </c>
      <c r="T91" s="59" t="str">
        <f t="shared" ca="1" si="10"/>
        <v>An A spot cannot have Symmetric, &lt;2½° spot and cannot be Intermediate</v>
      </c>
      <c r="U91" s="6" t="s">
        <v>34</v>
      </c>
    </row>
    <row r="92" spans="4:21" x14ac:dyDescent="0.35">
      <c r="N92" s="6" t="s">
        <v>34</v>
      </c>
      <c r="O92" s="12" t="s">
        <v>0</v>
      </c>
      <c r="P92" s="12" t="s">
        <v>10</v>
      </c>
      <c r="Q92" s="12" t="s">
        <v>12</v>
      </c>
      <c r="R92" s="13" t="str">
        <f t="shared" si="7"/>
        <v>AKI</v>
      </c>
      <c r="S92" s="72" t="str">
        <f t="shared" si="8"/>
        <v>error</v>
      </c>
      <c r="T92" s="59" t="str">
        <f t="shared" ca="1" si="10"/>
        <v>An A spot cannot have Asymmetric, &gt;2½° spot and cannot be Intermediate</v>
      </c>
      <c r="U92" s="6" t="s">
        <v>34</v>
      </c>
    </row>
    <row r="93" spans="4:21" x14ac:dyDescent="0.35">
      <c r="N93" s="6" t="s">
        <v>34</v>
      </c>
      <c r="O93" s="12" t="s">
        <v>0</v>
      </c>
      <c r="P93" s="12" t="s">
        <v>5</v>
      </c>
      <c r="Q93" s="12" t="s">
        <v>12</v>
      </c>
      <c r="R93" s="13" t="str">
        <f t="shared" si="7"/>
        <v>AHI</v>
      </c>
      <c r="S93" s="72" t="str">
        <f t="shared" si="8"/>
        <v>error</v>
      </c>
      <c r="T93" s="59" t="str">
        <f t="shared" ca="1" si="10"/>
        <v>An A spot cannot have Symmetric, &gt;2½° spot and cannot be Intermediate</v>
      </c>
      <c r="U93" s="6" t="s">
        <v>34</v>
      </c>
    </row>
    <row r="94" spans="4:21" x14ac:dyDescent="0.35">
      <c r="N94" s="6" t="s">
        <v>34</v>
      </c>
      <c r="O94" s="70" t="s">
        <v>6</v>
      </c>
      <c r="P94" s="70" t="s">
        <v>7</v>
      </c>
      <c r="Q94" s="70" t="s">
        <v>12</v>
      </c>
      <c r="R94" s="70" t="str">
        <f t="shared" si="7"/>
        <v>BXI</v>
      </c>
      <c r="S94" s="72">
        <f t="shared" si="8"/>
        <v>3</v>
      </c>
      <c r="T94" s="69" t="s">
        <v>128</v>
      </c>
      <c r="U94" s="6" t="s">
        <v>34</v>
      </c>
    </row>
    <row r="95" spans="4:21" x14ac:dyDescent="0.35">
      <c r="N95" s="6" t="s">
        <v>34</v>
      </c>
      <c r="O95" s="12" t="s">
        <v>6</v>
      </c>
      <c r="P95" s="12" t="s">
        <v>8</v>
      </c>
      <c r="Q95" s="12" t="s">
        <v>12</v>
      </c>
      <c r="R95" s="13" t="str">
        <f t="shared" si="7"/>
        <v>BRI</v>
      </c>
      <c r="S95" s="72" t="str">
        <f t="shared" si="8"/>
        <v>error</v>
      </c>
      <c r="T95" s="59" t="str">
        <f t="shared" ref="T95:T100" ca="1" si="11">CONCATENATE("A ",O95," spotgroup cannot have ",OFFSET($Y$3,MATCH(P95,$X$4:$X$9,0),0)," spot and cannot be ",OFFSET($AA$3,MATCH(Q95,$Z$4:$Z$7,0),0))</f>
        <v>A B spotgroup cannot have Rudimentary spot and cannot be Intermediate</v>
      </c>
      <c r="U95" s="6" t="s">
        <v>34</v>
      </c>
    </row>
    <row r="96" spans="4:21" x14ac:dyDescent="0.35">
      <c r="N96" s="6" t="s">
        <v>34</v>
      </c>
      <c r="O96" s="12" t="s">
        <v>6</v>
      </c>
      <c r="P96" s="12" t="s">
        <v>0</v>
      </c>
      <c r="Q96" s="12" t="s">
        <v>12</v>
      </c>
      <c r="R96" s="13" t="str">
        <f t="shared" si="7"/>
        <v>BAI</v>
      </c>
      <c r="S96" s="72" t="str">
        <f t="shared" si="8"/>
        <v>error</v>
      </c>
      <c r="T96" s="59" t="str">
        <f t="shared" ca="1" si="11"/>
        <v>A B spotgroup cannot have Asymmetric, &lt;2½° spot and cannot be Intermediate</v>
      </c>
      <c r="U96" s="6" t="s">
        <v>34</v>
      </c>
    </row>
    <row r="97" spans="14:21" x14ac:dyDescent="0.35">
      <c r="N97" s="6" t="s">
        <v>34</v>
      </c>
      <c r="O97" s="12" t="s">
        <v>6</v>
      </c>
      <c r="P97" s="12" t="s">
        <v>9</v>
      </c>
      <c r="Q97" s="12" t="s">
        <v>12</v>
      </c>
      <c r="R97" s="13" t="str">
        <f t="shared" si="7"/>
        <v>BSI</v>
      </c>
      <c r="S97" s="72" t="str">
        <f t="shared" si="8"/>
        <v>error</v>
      </c>
      <c r="T97" s="59" t="str">
        <f t="shared" ca="1" si="11"/>
        <v>A B spotgroup cannot have Symmetric, &lt;2½° spot and cannot be Intermediate</v>
      </c>
      <c r="U97" s="6" t="s">
        <v>34</v>
      </c>
    </row>
    <row r="98" spans="14:21" x14ac:dyDescent="0.35">
      <c r="N98" s="6" t="s">
        <v>34</v>
      </c>
      <c r="O98" s="12" t="s">
        <v>6</v>
      </c>
      <c r="P98" s="12" t="s">
        <v>10</v>
      </c>
      <c r="Q98" s="12" t="s">
        <v>12</v>
      </c>
      <c r="R98" s="13" t="str">
        <f t="shared" si="7"/>
        <v>BKI</v>
      </c>
      <c r="S98" s="72" t="str">
        <f t="shared" si="8"/>
        <v>error</v>
      </c>
      <c r="T98" s="59" t="str">
        <f t="shared" ca="1" si="11"/>
        <v>A B spotgroup cannot have Asymmetric, &gt;2½° spot and cannot be Intermediate</v>
      </c>
      <c r="U98" s="6" t="s">
        <v>34</v>
      </c>
    </row>
    <row r="99" spans="14:21" x14ac:dyDescent="0.35">
      <c r="N99" s="6" t="s">
        <v>34</v>
      </c>
      <c r="O99" s="12" t="s">
        <v>6</v>
      </c>
      <c r="P99" s="12" t="s">
        <v>5</v>
      </c>
      <c r="Q99" s="12" t="s">
        <v>12</v>
      </c>
      <c r="R99" s="13" t="str">
        <f t="shared" si="7"/>
        <v>BHI</v>
      </c>
      <c r="S99" s="72" t="str">
        <f t="shared" si="8"/>
        <v>error</v>
      </c>
      <c r="T99" s="59" t="str">
        <f t="shared" ca="1" si="11"/>
        <v>A B spotgroup cannot have Symmetric, &gt;2½° spot and cannot be Intermediate</v>
      </c>
      <c r="U99" s="6" t="s">
        <v>34</v>
      </c>
    </row>
    <row r="100" spans="14:21" x14ac:dyDescent="0.35">
      <c r="N100" s="6" t="s">
        <v>34</v>
      </c>
      <c r="O100" s="14" t="s">
        <v>1</v>
      </c>
      <c r="P100" s="12" t="s">
        <v>7</v>
      </c>
      <c r="Q100" s="12" t="s">
        <v>12</v>
      </c>
      <c r="R100" s="13" t="str">
        <f t="shared" si="7"/>
        <v>CXI</v>
      </c>
      <c r="S100" s="72" t="str">
        <f t="shared" si="8"/>
        <v>error</v>
      </c>
      <c r="T100" s="59" t="str">
        <f t="shared" ca="1" si="11"/>
        <v>A C spotgroup cannot have Single spot and cannot be Intermediate</v>
      </c>
      <c r="U100" s="6" t="s">
        <v>34</v>
      </c>
    </row>
    <row r="101" spans="14:21" x14ac:dyDescent="0.35">
      <c r="N101" s="6" t="s">
        <v>34</v>
      </c>
      <c r="O101" s="71" t="s">
        <v>1</v>
      </c>
      <c r="P101" s="70" t="s">
        <v>8</v>
      </c>
      <c r="Q101" s="70" t="s">
        <v>12</v>
      </c>
      <c r="R101" s="70" t="str">
        <f t="shared" si="7"/>
        <v>CRI</v>
      </c>
      <c r="S101" s="72">
        <f t="shared" si="8"/>
        <v>6</v>
      </c>
      <c r="T101" s="69" t="s">
        <v>128</v>
      </c>
      <c r="U101" s="6" t="s">
        <v>34</v>
      </c>
    </row>
    <row r="102" spans="14:21" x14ac:dyDescent="0.35">
      <c r="N102" s="6" t="s">
        <v>34</v>
      </c>
      <c r="O102" s="71" t="s">
        <v>1</v>
      </c>
      <c r="P102" s="70" t="s">
        <v>0</v>
      </c>
      <c r="Q102" s="70" t="s">
        <v>12</v>
      </c>
      <c r="R102" s="70" t="str">
        <f t="shared" si="7"/>
        <v>CAI</v>
      </c>
      <c r="S102" s="72">
        <f t="shared" si="8"/>
        <v>9</v>
      </c>
      <c r="T102" s="69" t="s">
        <v>128</v>
      </c>
      <c r="U102" s="6" t="s">
        <v>34</v>
      </c>
    </row>
    <row r="103" spans="14:21" x14ac:dyDescent="0.35">
      <c r="N103" s="6" t="s">
        <v>34</v>
      </c>
      <c r="O103" s="71" t="s">
        <v>1</v>
      </c>
      <c r="P103" s="70" t="s">
        <v>9</v>
      </c>
      <c r="Q103" s="70" t="s">
        <v>12</v>
      </c>
      <c r="R103" s="70" t="str">
        <f t="shared" si="7"/>
        <v>CSI</v>
      </c>
      <c r="S103" s="72">
        <f t="shared" si="8"/>
        <v>12</v>
      </c>
      <c r="T103" s="69" t="s">
        <v>128</v>
      </c>
      <c r="U103" s="6" t="s">
        <v>34</v>
      </c>
    </row>
    <row r="104" spans="14:21" x14ac:dyDescent="0.35">
      <c r="N104" s="6" t="s">
        <v>34</v>
      </c>
      <c r="O104" s="71" t="s">
        <v>1</v>
      </c>
      <c r="P104" s="70" t="s">
        <v>10</v>
      </c>
      <c r="Q104" s="70" t="s">
        <v>12</v>
      </c>
      <c r="R104" s="70" t="str">
        <f t="shared" si="7"/>
        <v>CKI</v>
      </c>
      <c r="S104" s="72">
        <f t="shared" si="8"/>
        <v>39</v>
      </c>
      <c r="T104" s="69" t="s">
        <v>128</v>
      </c>
      <c r="U104" s="6" t="s">
        <v>34</v>
      </c>
    </row>
    <row r="105" spans="14:21" x14ac:dyDescent="0.35">
      <c r="N105" s="6" t="s">
        <v>34</v>
      </c>
      <c r="O105" s="71" t="s">
        <v>1</v>
      </c>
      <c r="P105" s="70" t="s">
        <v>5</v>
      </c>
      <c r="Q105" s="70" t="s">
        <v>12</v>
      </c>
      <c r="R105" s="70" t="str">
        <f t="shared" si="7"/>
        <v>CHI</v>
      </c>
      <c r="S105" s="72">
        <f t="shared" si="8"/>
        <v>42</v>
      </c>
      <c r="T105" s="69" t="s">
        <v>128</v>
      </c>
      <c r="U105" s="6" t="s">
        <v>34</v>
      </c>
    </row>
    <row r="106" spans="14:21" x14ac:dyDescent="0.35">
      <c r="N106" s="6" t="s">
        <v>34</v>
      </c>
      <c r="O106" s="14" t="s">
        <v>2</v>
      </c>
      <c r="P106" s="12" t="s">
        <v>7</v>
      </c>
      <c r="Q106" s="12" t="s">
        <v>12</v>
      </c>
      <c r="R106" s="13" t="str">
        <f t="shared" si="7"/>
        <v>DXI</v>
      </c>
      <c r="S106" s="72" t="str">
        <f t="shared" si="8"/>
        <v>error</v>
      </c>
      <c r="T106" s="59" t="str">
        <f ca="1">CONCATENATE("A ",O106," spotgroup cannot have ",OFFSET($Y$3,MATCH(P106,$X$4:$X$9,0),0)," spot and cannot be ",OFFSET($AA$3,MATCH(Q106,$Z$4:$Z$7,0),0))</f>
        <v>A D spotgroup cannot have Single spot and cannot be Intermediate</v>
      </c>
      <c r="U106" s="6" t="s">
        <v>34</v>
      </c>
    </row>
    <row r="107" spans="14:21" x14ac:dyDescent="0.35">
      <c r="N107" s="6" t="s">
        <v>34</v>
      </c>
      <c r="O107" s="71" t="s">
        <v>2</v>
      </c>
      <c r="P107" s="70" t="s">
        <v>8</v>
      </c>
      <c r="Q107" s="70" t="s">
        <v>12</v>
      </c>
      <c r="R107" s="70" t="str">
        <f t="shared" si="7"/>
        <v>DRI</v>
      </c>
      <c r="S107" s="72">
        <f t="shared" si="8"/>
        <v>16</v>
      </c>
      <c r="T107" s="69" t="s">
        <v>128</v>
      </c>
      <c r="U107" s="6" t="s">
        <v>34</v>
      </c>
    </row>
    <row r="108" spans="14:21" x14ac:dyDescent="0.35">
      <c r="N108" s="6" t="s">
        <v>34</v>
      </c>
      <c r="O108" s="71" t="s">
        <v>2</v>
      </c>
      <c r="P108" s="70" t="s">
        <v>0</v>
      </c>
      <c r="Q108" s="70" t="s">
        <v>12</v>
      </c>
      <c r="R108" s="70" t="str">
        <f t="shared" si="7"/>
        <v>DAI</v>
      </c>
      <c r="S108" s="72">
        <f t="shared" si="8"/>
        <v>22</v>
      </c>
      <c r="T108" s="69" t="s">
        <v>128</v>
      </c>
      <c r="U108" s="6" t="s">
        <v>34</v>
      </c>
    </row>
    <row r="109" spans="14:21" x14ac:dyDescent="0.35">
      <c r="N109" s="6" t="s">
        <v>34</v>
      </c>
      <c r="O109" s="71" t="s">
        <v>2</v>
      </c>
      <c r="P109" s="70" t="s">
        <v>9</v>
      </c>
      <c r="Q109" s="70" t="s">
        <v>12</v>
      </c>
      <c r="R109" s="70" t="str">
        <f t="shared" si="7"/>
        <v>DSI</v>
      </c>
      <c r="S109" s="72">
        <f t="shared" si="8"/>
        <v>28</v>
      </c>
      <c r="T109" s="69" t="s">
        <v>128</v>
      </c>
      <c r="U109" s="6" t="s">
        <v>34</v>
      </c>
    </row>
    <row r="110" spans="14:21" x14ac:dyDescent="0.35">
      <c r="N110" s="6" t="s">
        <v>34</v>
      </c>
      <c r="O110" s="71" t="s">
        <v>2</v>
      </c>
      <c r="P110" s="70" t="s">
        <v>10</v>
      </c>
      <c r="Q110" s="70" t="s">
        <v>12</v>
      </c>
      <c r="R110" s="70" t="str">
        <f t="shared" si="7"/>
        <v>DKI</v>
      </c>
      <c r="S110" s="72">
        <f t="shared" si="8"/>
        <v>46</v>
      </c>
      <c r="T110" s="69" t="s">
        <v>128</v>
      </c>
      <c r="U110" s="6" t="s">
        <v>34</v>
      </c>
    </row>
    <row r="111" spans="14:21" x14ac:dyDescent="0.35">
      <c r="N111" s="6" t="s">
        <v>34</v>
      </c>
      <c r="O111" s="71" t="s">
        <v>2</v>
      </c>
      <c r="P111" s="70" t="s">
        <v>5</v>
      </c>
      <c r="Q111" s="70" t="s">
        <v>12</v>
      </c>
      <c r="R111" s="70" t="str">
        <f t="shared" si="7"/>
        <v>DHI</v>
      </c>
      <c r="S111" s="72">
        <f t="shared" si="8"/>
        <v>52</v>
      </c>
      <c r="T111" s="69" t="s">
        <v>128</v>
      </c>
      <c r="U111" s="6" t="s">
        <v>34</v>
      </c>
    </row>
    <row r="112" spans="14:21" x14ac:dyDescent="0.35">
      <c r="N112" s="6" t="s">
        <v>34</v>
      </c>
      <c r="O112" s="14" t="s">
        <v>3</v>
      </c>
      <c r="P112" s="12" t="s">
        <v>7</v>
      </c>
      <c r="Q112" s="12" t="s">
        <v>12</v>
      </c>
      <c r="R112" s="13" t="str">
        <f t="shared" si="7"/>
        <v>EXI</v>
      </c>
      <c r="S112" s="72" t="str">
        <f t="shared" si="8"/>
        <v>error</v>
      </c>
      <c r="T112" s="59" t="str">
        <f ca="1">CONCATENATE("A ",O112," spotgroup cannot have ",OFFSET($Y$3,MATCH(P112,$X$4:$X$9,0),0)," spot and cannot be ",OFFSET($AA$3,MATCH(Q112,$Z$4:$Z$7,0),0))</f>
        <v>A E spotgroup cannot have Single spot and cannot be Intermediate</v>
      </c>
      <c r="U112" s="6" t="s">
        <v>34</v>
      </c>
    </row>
    <row r="113" spans="14:21" x14ac:dyDescent="0.35">
      <c r="N113" s="6" t="s">
        <v>34</v>
      </c>
      <c r="O113" s="71" t="s">
        <v>3</v>
      </c>
      <c r="P113" s="70" t="s">
        <v>8</v>
      </c>
      <c r="Q113" s="70" t="s">
        <v>12</v>
      </c>
      <c r="R113" s="70" t="str">
        <f t="shared" si="7"/>
        <v>ERI</v>
      </c>
      <c r="S113" s="72">
        <f t="shared" si="8"/>
        <v>17</v>
      </c>
      <c r="T113" s="69" t="s">
        <v>128</v>
      </c>
      <c r="U113" s="6" t="s">
        <v>34</v>
      </c>
    </row>
    <row r="114" spans="14:21" x14ac:dyDescent="0.35">
      <c r="N114" s="6" t="s">
        <v>34</v>
      </c>
      <c r="O114" s="71" t="s">
        <v>3</v>
      </c>
      <c r="P114" s="70" t="s">
        <v>0</v>
      </c>
      <c r="Q114" s="70" t="s">
        <v>12</v>
      </c>
      <c r="R114" s="70" t="str">
        <f t="shared" si="7"/>
        <v>EAI</v>
      </c>
      <c r="S114" s="72">
        <f t="shared" si="8"/>
        <v>23</v>
      </c>
      <c r="T114" s="69" t="s">
        <v>128</v>
      </c>
      <c r="U114" s="6" t="s">
        <v>34</v>
      </c>
    </row>
    <row r="115" spans="14:21" x14ac:dyDescent="0.35">
      <c r="N115" s="6" t="s">
        <v>34</v>
      </c>
      <c r="O115" s="71" t="s">
        <v>3</v>
      </c>
      <c r="P115" s="70" t="s">
        <v>9</v>
      </c>
      <c r="Q115" s="70" t="s">
        <v>12</v>
      </c>
      <c r="R115" s="70" t="str">
        <f t="shared" si="7"/>
        <v>ESI</v>
      </c>
      <c r="S115" s="72">
        <f t="shared" si="8"/>
        <v>29</v>
      </c>
      <c r="T115" s="69" t="s">
        <v>128</v>
      </c>
      <c r="U115" s="6" t="s">
        <v>34</v>
      </c>
    </row>
    <row r="116" spans="14:21" x14ac:dyDescent="0.35">
      <c r="N116" s="6" t="s">
        <v>34</v>
      </c>
      <c r="O116" s="71" t="s">
        <v>3</v>
      </c>
      <c r="P116" s="70" t="s">
        <v>10</v>
      </c>
      <c r="Q116" s="70" t="s">
        <v>12</v>
      </c>
      <c r="R116" s="70" t="str">
        <f t="shared" si="7"/>
        <v>EKI</v>
      </c>
      <c r="S116" s="72">
        <f t="shared" si="8"/>
        <v>47</v>
      </c>
      <c r="T116" s="69" t="s">
        <v>128</v>
      </c>
      <c r="U116" s="6" t="s">
        <v>34</v>
      </c>
    </row>
    <row r="117" spans="14:21" x14ac:dyDescent="0.35">
      <c r="N117" s="6" t="s">
        <v>34</v>
      </c>
      <c r="O117" s="71" t="s">
        <v>3</v>
      </c>
      <c r="P117" s="70" t="s">
        <v>5</v>
      </c>
      <c r="Q117" s="70" t="s">
        <v>12</v>
      </c>
      <c r="R117" s="70" t="str">
        <f t="shared" si="7"/>
        <v>EHI</v>
      </c>
      <c r="S117" s="72">
        <f t="shared" si="8"/>
        <v>53</v>
      </c>
      <c r="T117" s="69" t="s">
        <v>128</v>
      </c>
      <c r="U117" s="6" t="s">
        <v>34</v>
      </c>
    </row>
    <row r="118" spans="14:21" x14ac:dyDescent="0.35">
      <c r="N118" s="6" t="s">
        <v>34</v>
      </c>
      <c r="O118" s="14" t="s">
        <v>4</v>
      </c>
      <c r="P118" s="12" t="s">
        <v>7</v>
      </c>
      <c r="Q118" s="12" t="s">
        <v>12</v>
      </c>
      <c r="R118" s="13" t="str">
        <f t="shared" si="7"/>
        <v>FXI</v>
      </c>
      <c r="S118" s="72" t="str">
        <f t="shared" si="8"/>
        <v>error</v>
      </c>
      <c r="T118" s="59" t="str">
        <f ca="1">CONCATENATE("A ",O118," spotgroup cannot have ",OFFSET($Y$3,MATCH(P118,$X$4:$X$9,0),0)," spot and cannot be ",OFFSET($AA$3,MATCH(Q118,$Z$4:$Z$7,0),0))</f>
        <v>A F spotgroup cannot have Single spot and cannot be Intermediate</v>
      </c>
      <c r="U118" s="6" t="s">
        <v>34</v>
      </c>
    </row>
    <row r="119" spans="14:21" x14ac:dyDescent="0.35">
      <c r="N119" s="6" t="s">
        <v>34</v>
      </c>
      <c r="O119" s="71" t="s">
        <v>4</v>
      </c>
      <c r="P119" s="70" t="s">
        <v>8</v>
      </c>
      <c r="Q119" s="70" t="s">
        <v>12</v>
      </c>
      <c r="R119" s="70" t="str">
        <f t="shared" si="7"/>
        <v>FRI</v>
      </c>
      <c r="S119" s="72">
        <f t="shared" si="8"/>
        <v>18</v>
      </c>
      <c r="T119" s="69" t="s">
        <v>128</v>
      </c>
      <c r="U119" s="6" t="s">
        <v>34</v>
      </c>
    </row>
    <row r="120" spans="14:21" x14ac:dyDescent="0.35">
      <c r="N120" s="6" t="s">
        <v>34</v>
      </c>
      <c r="O120" s="71" t="s">
        <v>4</v>
      </c>
      <c r="P120" s="70" t="s">
        <v>0</v>
      </c>
      <c r="Q120" s="70" t="s">
        <v>12</v>
      </c>
      <c r="R120" s="70" t="str">
        <f t="shared" si="7"/>
        <v>FAI</v>
      </c>
      <c r="S120" s="72">
        <f t="shared" si="8"/>
        <v>24</v>
      </c>
      <c r="T120" s="69" t="s">
        <v>128</v>
      </c>
      <c r="U120" s="6" t="s">
        <v>34</v>
      </c>
    </row>
    <row r="121" spans="14:21" x14ac:dyDescent="0.35">
      <c r="N121" s="6" t="s">
        <v>34</v>
      </c>
      <c r="O121" s="71" t="s">
        <v>4</v>
      </c>
      <c r="P121" s="70" t="s">
        <v>9</v>
      </c>
      <c r="Q121" s="70" t="s">
        <v>12</v>
      </c>
      <c r="R121" s="70" t="str">
        <f t="shared" si="7"/>
        <v>FSI</v>
      </c>
      <c r="S121" s="72">
        <f t="shared" si="8"/>
        <v>30</v>
      </c>
      <c r="T121" s="69" t="s">
        <v>128</v>
      </c>
      <c r="U121" s="6" t="s">
        <v>34</v>
      </c>
    </row>
    <row r="122" spans="14:21" x14ac:dyDescent="0.35">
      <c r="N122" s="6" t="s">
        <v>34</v>
      </c>
      <c r="O122" s="71" t="s">
        <v>4</v>
      </c>
      <c r="P122" s="70" t="s">
        <v>10</v>
      </c>
      <c r="Q122" s="70" t="s">
        <v>12</v>
      </c>
      <c r="R122" s="70" t="str">
        <f t="shared" si="7"/>
        <v>FKI</v>
      </c>
      <c r="S122" s="72">
        <f t="shared" si="8"/>
        <v>48</v>
      </c>
      <c r="T122" s="69" t="s">
        <v>128</v>
      </c>
      <c r="U122" s="6" t="s">
        <v>34</v>
      </c>
    </row>
    <row r="123" spans="14:21" x14ac:dyDescent="0.35">
      <c r="N123" s="6" t="s">
        <v>34</v>
      </c>
      <c r="O123" s="71" t="s">
        <v>4</v>
      </c>
      <c r="P123" s="70" t="s">
        <v>5</v>
      </c>
      <c r="Q123" s="70" t="s">
        <v>12</v>
      </c>
      <c r="R123" s="70" t="str">
        <f t="shared" si="7"/>
        <v>FHI</v>
      </c>
      <c r="S123" s="72">
        <f t="shared" si="8"/>
        <v>54</v>
      </c>
      <c r="T123" s="69" t="s">
        <v>128</v>
      </c>
      <c r="U123" s="6" t="s">
        <v>34</v>
      </c>
    </row>
    <row r="124" spans="14:21" x14ac:dyDescent="0.35">
      <c r="N124" s="6" t="s">
        <v>34</v>
      </c>
      <c r="O124" s="12" t="s">
        <v>5</v>
      </c>
      <c r="P124" s="12" t="s">
        <v>7</v>
      </c>
      <c r="Q124" s="12" t="s">
        <v>12</v>
      </c>
      <c r="R124" s="13" t="str">
        <f t="shared" si="7"/>
        <v>HXI</v>
      </c>
      <c r="S124" s="72" t="str">
        <f t="shared" si="8"/>
        <v>error</v>
      </c>
      <c r="T124" s="59" t="str">
        <f t="shared" ref="T124:T129" ca="1" si="12">CONCATENATE("A ",O124," spot cannot have ",OFFSET($Y$3,MATCH(P124,$X$4:$X$9,0),0)," spot and cannot be ",OFFSET($AA$3,MATCH(Q124,$Z$4:$Z$7,0),0))</f>
        <v>A H spot cannot have Single spot and cannot be Intermediate</v>
      </c>
      <c r="U124" s="6" t="s">
        <v>34</v>
      </c>
    </row>
    <row r="125" spans="14:21" x14ac:dyDescent="0.35">
      <c r="N125" s="6" t="s">
        <v>34</v>
      </c>
      <c r="O125" s="12" t="s">
        <v>5</v>
      </c>
      <c r="P125" s="12" t="s">
        <v>8</v>
      </c>
      <c r="Q125" s="12" t="s">
        <v>12</v>
      </c>
      <c r="R125" s="13" t="str">
        <f t="shared" si="7"/>
        <v>HRI</v>
      </c>
      <c r="S125" s="72" t="str">
        <f t="shared" si="8"/>
        <v>error</v>
      </c>
      <c r="T125" s="59" t="str">
        <f t="shared" ca="1" si="12"/>
        <v>A H spot cannot have Rudimentary spot and cannot be Intermediate</v>
      </c>
      <c r="U125" s="6" t="s">
        <v>34</v>
      </c>
    </row>
    <row r="126" spans="14:21" x14ac:dyDescent="0.35">
      <c r="N126" s="6" t="s">
        <v>34</v>
      </c>
      <c r="O126" s="12" t="s">
        <v>5</v>
      </c>
      <c r="P126" s="12" t="s">
        <v>0</v>
      </c>
      <c r="Q126" s="12" t="s">
        <v>12</v>
      </c>
      <c r="R126" s="13" t="str">
        <f t="shared" si="7"/>
        <v>HAI</v>
      </c>
      <c r="S126" s="72" t="str">
        <f t="shared" si="8"/>
        <v>error</v>
      </c>
      <c r="T126" s="59" t="str">
        <f t="shared" ca="1" si="12"/>
        <v>A H spot cannot have Asymmetric, &lt;2½° spot and cannot be Intermediate</v>
      </c>
      <c r="U126" s="6" t="s">
        <v>34</v>
      </c>
    </row>
    <row r="127" spans="14:21" x14ac:dyDescent="0.35">
      <c r="N127" s="6" t="s">
        <v>34</v>
      </c>
      <c r="O127" s="12" t="s">
        <v>5</v>
      </c>
      <c r="P127" s="12" t="s">
        <v>9</v>
      </c>
      <c r="Q127" s="12" t="s">
        <v>12</v>
      </c>
      <c r="R127" s="13" t="str">
        <f t="shared" si="7"/>
        <v>HSI</v>
      </c>
      <c r="S127" s="72" t="str">
        <f t="shared" si="8"/>
        <v>error</v>
      </c>
      <c r="T127" s="59" t="str">
        <f t="shared" ca="1" si="12"/>
        <v>A H spot cannot have Symmetric, &lt;2½° spot and cannot be Intermediate</v>
      </c>
      <c r="U127" s="6" t="s">
        <v>34</v>
      </c>
    </row>
    <row r="128" spans="14:21" x14ac:dyDescent="0.35">
      <c r="N128" s="6" t="s">
        <v>34</v>
      </c>
      <c r="O128" s="12" t="s">
        <v>5</v>
      </c>
      <c r="P128" s="12" t="s">
        <v>10</v>
      </c>
      <c r="Q128" s="12" t="s">
        <v>12</v>
      </c>
      <c r="R128" s="13" t="str">
        <f t="shared" si="7"/>
        <v>HKI</v>
      </c>
      <c r="S128" s="72" t="str">
        <f t="shared" si="8"/>
        <v>error</v>
      </c>
      <c r="T128" s="59" t="str">
        <f t="shared" ca="1" si="12"/>
        <v>A H spot cannot have Asymmetric, &gt;2½° spot and cannot be Intermediate</v>
      </c>
      <c r="U128" s="6" t="s">
        <v>34</v>
      </c>
    </row>
    <row r="129" spans="14:21" x14ac:dyDescent="0.35">
      <c r="N129" s="6" t="s">
        <v>34</v>
      </c>
      <c r="O129" s="12" t="s">
        <v>5</v>
      </c>
      <c r="P129" s="12" t="s">
        <v>5</v>
      </c>
      <c r="Q129" s="12" t="s">
        <v>12</v>
      </c>
      <c r="R129" s="13" t="str">
        <f t="shared" si="7"/>
        <v>HHI</v>
      </c>
      <c r="S129" s="72" t="str">
        <f t="shared" si="8"/>
        <v>error</v>
      </c>
      <c r="T129" s="59" t="str">
        <f t="shared" ca="1" si="12"/>
        <v>A H spot cannot have Symmetric, &gt;2½° spot and cannot be Intermediate</v>
      </c>
      <c r="U129" s="6" t="s">
        <v>34</v>
      </c>
    </row>
    <row r="130" spans="14:21" x14ac:dyDescent="0.35">
      <c r="N130" s="6" t="s">
        <v>34</v>
      </c>
      <c r="O130" s="12" t="s">
        <v>0</v>
      </c>
      <c r="P130" s="12" t="s">
        <v>7</v>
      </c>
      <c r="Q130" s="12" t="s">
        <v>1</v>
      </c>
      <c r="R130" s="13" t="str">
        <f t="shared" si="7"/>
        <v>AXC</v>
      </c>
      <c r="S130" s="72" t="str">
        <f t="shared" si="8"/>
        <v>error</v>
      </c>
      <c r="T130" s="59" t="str">
        <f t="shared" ref="T130:T135" ca="1" si="13">CONCATENATE("An ",O130," spot cannot have ",OFFSET($Y$3,MATCH(P130,$X$4:$X$9,0),0)," spot and cannot be ",OFFSET($AA$3,MATCH(Q130,$Z$4:$Z$7,0),0))</f>
        <v>An A spot cannot have Single spot and cannot be Compact</v>
      </c>
      <c r="U130" s="6" t="s">
        <v>34</v>
      </c>
    </row>
    <row r="131" spans="14:21" x14ac:dyDescent="0.35">
      <c r="N131" s="6" t="s">
        <v>34</v>
      </c>
      <c r="O131" s="12" t="s">
        <v>0</v>
      </c>
      <c r="P131" s="12" t="s">
        <v>8</v>
      </c>
      <c r="Q131" s="12" t="s">
        <v>1</v>
      </c>
      <c r="R131" s="13" t="str">
        <f t="shared" si="7"/>
        <v>ARC</v>
      </c>
      <c r="S131" s="72" t="str">
        <f t="shared" si="8"/>
        <v>error</v>
      </c>
      <c r="T131" s="59" t="str">
        <f t="shared" ca="1" si="13"/>
        <v>An A spot cannot have Rudimentary spot and cannot be Compact</v>
      </c>
      <c r="U131" s="6" t="s">
        <v>34</v>
      </c>
    </row>
    <row r="132" spans="14:21" x14ac:dyDescent="0.35">
      <c r="N132" s="6" t="s">
        <v>34</v>
      </c>
      <c r="O132" s="12" t="s">
        <v>0</v>
      </c>
      <c r="P132" s="12" t="s">
        <v>0</v>
      </c>
      <c r="Q132" s="12" t="s">
        <v>1</v>
      </c>
      <c r="R132" s="13" t="str">
        <f t="shared" si="7"/>
        <v>AAC</v>
      </c>
      <c r="S132" s="72" t="str">
        <f t="shared" si="8"/>
        <v>error</v>
      </c>
      <c r="T132" s="59" t="str">
        <f t="shared" ca="1" si="13"/>
        <v>An A spot cannot have Asymmetric, &lt;2½° spot and cannot be Compact</v>
      </c>
      <c r="U132" s="6" t="s">
        <v>34</v>
      </c>
    </row>
    <row r="133" spans="14:21" x14ac:dyDescent="0.35">
      <c r="N133" s="6" t="s">
        <v>34</v>
      </c>
      <c r="O133" s="12" t="s">
        <v>0</v>
      </c>
      <c r="P133" s="12" t="s">
        <v>9</v>
      </c>
      <c r="Q133" s="12" t="s">
        <v>1</v>
      </c>
      <c r="R133" s="13" t="str">
        <f t="shared" ref="R133:R171" si="14">CONCATENATE(O133,P133,Q133)</f>
        <v>ASC</v>
      </c>
      <c r="S133" s="72" t="str">
        <f t="shared" ref="S133:S170" si="15">IF(ISERROR(MATCH(R133,$H$4:$H$63,0)),"error",MATCH(R133,$H$4:$H$63,0))</f>
        <v>error</v>
      </c>
      <c r="T133" s="59" t="str">
        <f t="shared" ca="1" si="13"/>
        <v>An A spot cannot have Symmetric, &lt;2½° spot and cannot be Compact</v>
      </c>
      <c r="U133" s="6" t="s">
        <v>34</v>
      </c>
    </row>
    <row r="134" spans="14:21" x14ac:dyDescent="0.35">
      <c r="N134" s="6" t="s">
        <v>34</v>
      </c>
      <c r="O134" s="12" t="s">
        <v>0</v>
      </c>
      <c r="P134" s="12" t="s">
        <v>10</v>
      </c>
      <c r="Q134" s="12" t="s">
        <v>1</v>
      </c>
      <c r="R134" s="13" t="str">
        <f t="shared" si="14"/>
        <v>AKC</v>
      </c>
      <c r="S134" s="72" t="str">
        <f t="shared" si="15"/>
        <v>error</v>
      </c>
      <c r="T134" s="59" t="str">
        <f t="shared" ca="1" si="13"/>
        <v>An A spot cannot have Asymmetric, &gt;2½° spot and cannot be Compact</v>
      </c>
      <c r="U134" s="6" t="s">
        <v>34</v>
      </c>
    </row>
    <row r="135" spans="14:21" x14ac:dyDescent="0.35">
      <c r="N135" s="6" t="s">
        <v>34</v>
      </c>
      <c r="O135" s="12" t="s">
        <v>0</v>
      </c>
      <c r="P135" s="12" t="s">
        <v>5</v>
      </c>
      <c r="Q135" s="12" t="s">
        <v>1</v>
      </c>
      <c r="R135" s="13" t="str">
        <f t="shared" si="14"/>
        <v>AHC</v>
      </c>
      <c r="S135" s="72" t="str">
        <f t="shared" si="15"/>
        <v>error</v>
      </c>
      <c r="T135" s="59" t="str">
        <f t="shared" ca="1" si="13"/>
        <v>An A spot cannot have Symmetric, &gt;2½° spot and cannot be Compact</v>
      </c>
      <c r="U135" s="6" t="s">
        <v>34</v>
      </c>
    </row>
    <row r="136" spans="14:21" x14ac:dyDescent="0.35">
      <c r="N136" s="6" t="s">
        <v>34</v>
      </c>
      <c r="O136" s="12" t="s">
        <v>6</v>
      </c>
      <c r="P136" s="12" t="s">
        <v>7</v>
      </c>
      <c r="Q136" s="12" t="s">
        <v>1</v>
      </c>
      <c r="R136" s="13" t="str">
        <f t="shared" si="14"/>
        <v>BXC</v>
      </c>
      <c r="S136" s="72" t="str">
        <f t="shared" si="15"/>
        <v>error</v>
      </c>
      <c r="T136" s="59" t="str">
        <f t="shared" ref="T136:T149" ca="1" si="16">CONCATENATE("A ",O136," spotgroup cannot have ",OFFSET($Y$3,MATCH(P136,$X$4:$X$9,0),0)," spot and cannot be ",OFFSET($AA$3,MATCH(Q136,$Z$4:$Z$7,0),0))</f>
        <v>A B spotgroup cannot have Single spot and cannot be Compact</v>
      </c>
      <c r="U136" s="6" t="s">
        <v>34</v>
      </c>
    </row>
    <row r="137" spans="14:21" x14ac:dyDescent="0.35">
      <c r="N137" s="6" t="s">
        <v>34</v>
      </c>
      <c r="O137" s="12" t="s">
        <v>6</v>
      </c>
      <c r="P137" s="12" t="s">
        <v>8</v>
      </c>
      <c r="Q137" s="12" t="s">
        <v>1</v>
      </c>
      <c r="R137" s="13" t="str">
        <f t="shared" si="14"/>
        <v>BRC</v>
      </c>
      <c r="S137" s="72" t="str">
        <f t="shared" si="15"/>
        <v>error</v>
      </c>
      <c r="T137" s="59" t="str">
        <f t="shared" ca="1" si="16"/>
        <v>A B spotgroup cannot have Rudimentary spot and cannot be Compact</v>
      </c>
      <c r="U137" s="6" t="s">
        <v>34</v>
      </c>
    </row>
    <row r="138" spans="14:21" x14ac:dyDescent="0.35">
      <c r="N138" s="6" t="s">
        <v>34</v>
      </c>
      <c r="O138" s="12" t="s">
        <v>6</v>
      </c>
      <c r="P138" s="12" t="s">
        <v>0</v>
      </c>
      <c r="Q138" s="12" t="s">
        <v>1</v>
      </c>
      <c r="R138" s="13" t="str">
        <f t="shared" si="14"/>
        <v>BAC</v>
      </c>
      <c r="S138" s="72" t="str">
        <f t="shared" si="15"/>
        <v>error</v>
      </c>
      <c r="T138" s="59" t="str">
        <f t="shared" ca="1" si="16"/>
        <v>A B spotgroup cannot have Asymmetric, &lt;2½° spot and cannot be Compact</v>
      </c>
      <c r="U138" s="6" t="s">
        <v>34</v>
      </c>
    </row>
    <row r="139" spans="14:21" x14ac:dyDescent="0.35">
      <c r="N139" s="6" t="s">
        <v>34</v>
      </c>
      <c r="O139" s="12" t="s">
        <v>6</v>
      </c>
      <c r="P139" s="12" t="s">
        <v>9</v>
      </c>
      <c r="Q139" s="12" t="s">
        <v>1</v>
      </c>
      <c r="R139" s="13" t="str">
        <f t="shared" si="14"/>
        <v>BSC</v>
      </c>
      <c r="S139" s="72" t="str">
        <f t="shared" si="15"/>
        <v>error</v>
      </c>
      <c r="T139" s="59" t="str">
        <f t="shared" ca="1" si="16"/>
        <v>A B spotgroup cannot have Symmetric, &lt;2½° spot and cannot be Compact</v>
      </c>
      <c r="U139" s="6" t="s">
        <v>34</v>
      </c>
    </row>
    <row r="140" spans="14:21" x14ac:dyDescent="0.35">
      <c r="N140" s="6" t="s">
        <v>34</v>
      </c>
      <c r="O140" s="12" t="s">
        <v>6</v>
      </c>
      <c r="P140" s="12" t="s">
        <v>10</v>
      </c>
      <c r="Q140" s="12" t="s">
        <v>1</v>
      </c>
      <c r="R140" s="13" t="str">
        <f t="shared" si="14"/>
        <v>BKC</v>
      </c>
      <c r="S140" s="72" t="str">
        <f t="shared" si="15"/>
        <v>error</v>
      </c>
      <c r="T140" s="59" t="str">
        <f t="shared" ca="1" si="16"/>
        <v>A B spotgroup cannot have Asymmetric, &gt;2½° spot and cannot be Compact</v>
      </c>
      <c r="U140" s="6" t="s">
        <v>34</v>
      </c>
    </row>
    <row r="141" spans="14:21" x14ac:dyDescent="0.35">
      <c r="N141" s="6" t="s">
        <v>34</v>
      </c>
      <c r="O141" s="12" t="s">
        <v>6</v>
      </c>
      <c r="P141" s="12" t="s">
        <v>5</v>
      </c>
      <c r="Q141" s="12" t="s">
        <v>1</v>
      </c>
      <c r="R141" s="13" t="str">
        <f t="shared" si="14"/>
        <v>BHC</v>
      </c>
      <c r="S141" s="72" t="str">
        <f t="shared" si="15"/>
        <v>error</v>
      </c>
      <c r="T141" s="59" t="str">
        <f t="shared" ca="1" si="16"/>
        <v>A B spotgroup cannot have Symmetric, &gt;2½° spot and cannot be Compact</v>
      </c>
      <c r="U141" s="6" t="s">
        <v>34</v>
      </c>
    </row>
    <row r="142" spans="14:21" x14ac:dyDescent="0.35">
      <c r="N142" s="6" t="s">
        <v>34</v>
      </c>
      <c r="O142" s="14" t="s">
        <v>1</v>
      </c>
      <c r="P142" s="12" t="s">
        <v>7</v>
      </c>
      <c r="Q142" s="12" t="s">
        <v>1</v>
      </c>
      <c r="R142" s="13" t="str">
        <f t="shared" si="14"/>
        <v>CXC</v>
      </c>
      <c r="S142" s="72" t="str">
        <f t="shared" si="15"/>
        <v>error</v>
      </c>
      <c r="T142" s="59" t="str">
        <f t="shared" ca="1" si="16"/>
        <v>A C spotgroup cannot have Single spot and cannot be Compact</v>
      </c>
      <c r="U142" s="6" t="s">
        <v>34</v>
      </c>
    </row>
    <row r="143" spans="14:21" x14ac:dyDescent="0.35">
      <c r="N143" s="6" t="s">
        <v>34</v>
      </c>
      <c r="O143" s="14" t="s">
        <v>1</v>
      </c>
      <c r="P143" s="12" t="s">
        <v>8</v>
      </c>
      <c r="Q143" s="12" t="s">
        <v>1</v>
      </c>
      <c r="R143" s="13" t="str">
        <f t="shared" si="14"/>
        <v>CRC</v>
      </c>
      <c r="S143" s="72" t="str">
        <f t="shared" si="15"/>
        <v>error</v>
      </c>
      <c r="T143" s="59" t="str">
        <f t="shared" ca="1" si="16"/>
        <v>A C spotgroup cannot have Rudimentary spot and cannot be Compact</v>
      </c>
      <c r="U143" s="6" t="s">
        <v>34</v>
      </c>
    </row>
    <row r="144" spans="14:21" x14ac:dyDescent="0.35">
      <c r="N144" s="6" t="s">
        <v>34</v>
      </c>
      <c r="O144" s="14" t="s">
        <v>1</v>
      </c>
      <c r="P144" s="12" t="s">
        <v>0</v>
      </c>
      <c r="Q144" s="12" t="s">
        <v>1</v>
      </c>
      <c r="R144" s="13" t="str">
        <f t="shared" si="14"/>
        <v>CAC</v>
      </c>
      <c r="S144" s="72" t="str">
        <f t="shared" si="15"/>
        <v>error</v>
      </c>
      <c r="T144" s="59" t="str">
        <f t="shared" ca="1" si="16"/>
        <v>A C spotgroup cannot have Asymmetric, &lt;2½° spot and cannot be Compact</v>
      </c>
      <c r="U144" s="6" t="s">
        <v>34</v>
      </c>
    </row>
    <row r="145" spans="14:21" x14ac:dyDescent="0.35">
      <c r="N145" s="6" t="s">
        <v>34</v>
      </c>
      <c r="O145" s="14" t="s">
        <v>1</v>
      </c>
      <c r="P145" s="12" t="s">
        <v>9</v>
      </c>
      <c r="Q145" s="12" t="s">
        <v>1</v>
      </c>
      <c r="R145" s="13" t="str">
        <f t="shared" si="14"/>
        <v>CSC</v>
      </c>
      <c r="S145" s="72" t="str">
        <f t="shared" si="15"/>
        <v>error</v>
      </c>
      <c r="T145" s="59" t="str">
        <f t="shared" ca="1" si="16"/>
        <v>A C spotgroup cannot have Symmetric, &lt;2½° spot and cannot be Compact</v>
      </c>
      <c r="U145" s="6" t="s">
        <v>34</v>
      </c>
    </row>
    <row r="146" spans="14:21" x14ac:dyDescent="0.35">
      <c r="N146" s="6" t="s">
        <v>34</v>
      </c>
      <c r="O146" s="14" t="s">
        <v>1</v>
      </c>
      <c r="P146" s="12" t="s">
        <v>10</v>
      </c>
      <c r="Q146" s="12" t="s">
        <v>1</v>
      </c>
      <c r="R146" s="13" t="str">
        <f t="shared" si="14"/>
        <v>CKC</v>
      </c>
      <c r="S146" s="72" t="str">
        <f t="shared" si="15"/>
        <v>error</v>
      </c>
      <c r="T146" s="59" t="str">
        <f t="shared" ca="1" si="16"/>
        <v>A C spotgroup cannot have Asymmetric, &gt;2½° spot and cannot be Compact</v>
      </c>
      <c r="U146" s="6" t="s">
        <v>34</v>
      </c>
    </row>
    <row r="147" spans="14:21" x14ac:dyDescent="0.35">
      <c r="N147" s="6" t="s">
        <v>34</v>
      </c>
      <c r="O147" s="14" t="s">
        <v>1</v>
      </c>
      <c r="P147" s="12" t="s">
        <v>5</v>
      </c>
      <c r="Q147" s="12" t="s">
        <v>1</v>
      </c>
      <c r="R147" s="13" t="str">
        <f t="shared" si="14"/>
        <v>CHC</v>
      </c>
      <c r="S147" s="72" t="str">
        <f t="shared" si="15"/>
        <v>error</v>
      </c>
      <c r="T147" s="59" t="str">
        <f t="shared" ca="1" si="16"/>
        <v>A C spotgroup cannot have Symmetric, &gt;2½° spot and cannot be Compact</v>
      </c>
      <c r="U147" s="6" t="s">
        <v>34</v>
      </c>
    </row>
    <row r="148" spans="14:21" x14ac:dyDescent="0.35">
      <c r="N148" s="6" t="s">
        <v>34</v>
      </c>
      <c r="O148" s="14" t="s">
        <v>2</v>
      </c>
      <c r="P148" s="12" t="s">
        <v>7</v>
      </c>
      <c r="Q148" s="12" t="s">
        <v>1</v>
      </c>
      <c r="R148" s="13" t="str">
        <f t="shared" si="14"/>
        <v>DXC</v>
      </c>
      <c r="S148" s="72" t="str">
        <f t="shared" si="15"/>
        <v>error</v>
      </c>
      <c r="T148" s="59" t="str">
        <f t="shared" ca="1" si="16"/>
        <v>A D spotgroup cannot have Single spot and cannot be Compact</v>
      </c>
      <c r="U148" s="6" t="s">
        <v>34</v>
      </c>
    </row>
    <row r="149" spans="14:21" x14ac:dyDescent="0.35">
      <c r="N149" s="6" t="s">
        <v>34</v>
      </c>
      <c r="O149" s="14" t="s">
        <v>2</v>
      </c>
      <c r="P149" s="12" t="s">
        <v>8</v>
      </c>
      <c r="Q149" s="12" t="s">
        <v>1</v>
      </c>
      <c r="R149" s="13" t="str">
        <f t="shared" si="14"/>
        <v>DRC</v>
      </c>
      <c r="S149" s="72" t="str">
        <f t="shared" si="15"/>
        <v>error</v>
      </c>
      <c r="T149" s="59" t="str">
        <f t="shared" ca="1" si="16"/>
        <v>A D spotgroup cannot have Rudimentary spot and cannot be Compact</v>
      </c>
      <c r="U149" s="6" t="s">
        <v>34</v>
      </c>
    </row>
    <row r="150" spans="14:21" x14ac:dyDescent="0.35">
      <c r="N150" s="6" t="s">
        <v>34</v>
      </c>
      <c r="O150" s="71" t="s">
        <v>2</v>
      </c>
      <c r="P150" s="70" t="s">
        <v>0</v>
      </c>
      <c r="Q150" s="70" t="s">
        <v>1</v>
      </c>
      <c r="R150" s="70" t="str">
        <f t="shared" si="14"/>
        <v>DAC</v>
      </c>
      <c r="S150" s="72">
        <f t="shared" si="15"/>
        <v>31</v>
      </c>
      <c r="T150" s="69" t="s">
        <v>128</v>
      </c>
      <c r="U150" s="6" t="s">
        <v>34</v>
      </c>
    </row>
    <row r="151" spans="14:21" x14ac:dyDescent="0.35">
      <c r="N151" s="6" t="s">
        <v>34</v>
      </c>
      <c r="O151" s="71" t="s">
        <v>2</v>
      </c>
      <c r="P151" s="70" t="s">
        <v>9</v>
      </c>
      <c r="Q151" s="70" t="s">
        <v>1</v>
      </c>
      <c r="R151" s="70" t="str">
        <f t="shared" si="14"/>
        <v>DSC</v>
      </c>
      <c r="S151" s="72">
        <f t="shared" si="15"/>
        <v>34</v>
      </c>
      <c r="T151" s="69" t="s">
        <v>128</v>
      </c>
      <c r="U151" s="6" t="s">
        <v>34</v>
      </c>
    </row>
    <row r="152" spans="14:21" x14ac:dyDescent="0.35">
      <c r="N152" s="6" t="s">
        <v>34</v>
      </c>
      <c r="O152" s="71" t="s">
        <v>2</v>
      </c>
      <c r="P152" s="70" t="s">
        <v>10</v>
      </c>
      <c r="Q152" s="70" t="s">
        <v>1</v>
      </c>
      <c r="R152" s="70" t="str">
        <f t="shared" si="14"/>
        <v>DKC</v>
      </c>
      <c r="S152" s="72">
        <f t="shared" si="15"/>
        <v>55</v>
      </c>
      <c r="T152" s="69" t="s">
        <v>128</v>
      </c>
      <c r="U152" s="6" t="s">
        <v>34</v>
      </c>
    </row>
    <row r="153" spans="14:21" x14ac:dyDescent="0.35">
      <c r="N153" s="6" t="s">
        <v>34</v>
      </c>
      <c r="O153" s="71" t="s">
        <v>2</v>
      </c>
      <c r="P153" s="70" t="s">
        <v>5</v>
      </c>
      <c r="Q153" s="70" t="s">
        <v>1</v>
      </c>
      <c r="R153" s="70" t="str">
        <f t="shared" si="14"/>
        <v>DHC</v>
      </c>
      <c r="S153" s="72">
        <f t="shared" si="15"/>
        <v>58</v>
      </c>
      <c r="T153" s="69" t="s">
        <v>128</v>
      </c>
      <c r="U153" s="6" t="s">
        <v>34</v>
      </c>
    </row>
    <row r="154" spans="14:21" x14ac:dyDescent="0.35">
      <c r="N154" s="6" t="s">
        <v>34</v>
      </c>
      <c r="O154" s="14" t="s">
        <v>3</v>
      </c>
      <c r="P154" s="12" t="s">
        <v>7</v>
      </c>
      <c r="Q154" s="12" t="s">
        <v>1</v>
      </c>
      <c r="R154" s="13" t="str">
        <f t="shared" si="14"/>
        <v>EXC</v>
      </c>
      <c r="S154" s="72" t="str">
        <f t="shared" si="15"/>
        <v>error</v>
      </c>
      <c r="T154" s="59" t="str">
        <f t="shared" ref="T154:T155" ca="1" si="17">CONCATENATE("A ",O154," spotgroup cannot have ",OFFSET($Y$3,MATCH(P154,$X$4:$X$9,0),0)," spot and cannot be ",OFFSET($AA$3,MATCH(Q154,$Z$4:$Z$7,0),0))</f>
        <v>A E spotgroup cannot have Single spot and cannot be Compact</v>
      </c>
      <c r="U154" s="6" t="s">
        <v>34</v>
      </c>
    </row>
    <row r="155" spans="14:21" x14ac:dyDescent="0.35">
      <c r="N155" s="6" t="s">
        <v>34</v>
      </c>
      <c r="O155" s="14" t="s">
        <v>3</v>
      </c>
      <c r="P155" s="12" t="s">
        <v>8</v>
      </c>
      <c r="Q155" s="12" t="s">
        <v>1</v>
      </c>
      <c r="R155" s="13" t="str">
        <f t="shared" si="14"/>
        <v>ERC</v>
      </c>
      <c r="S155" s="72" t="str">
        <f t="shared" si="15"/>
        <v>error</v>
      </c>
      <c r="T155" s="59" t="str">
        <f t="shared" ca="1" si="17"/>
        <v>A E spotgroup cannot have Rudimentary spot and cannot be Compact</v>
      </c>
      <c r="U155" s="6" t="s">
        <v>34</v>
      </c>
    </row>
    <row r="156" spans="14:21" x14ac:dyDescent="0.35">
      <c r="N156" s="6" t="s">
        <v>34</v>
      </c>
      <c r="O156" s="71" t="s">
        <v>3</v>
      </c>
      <c r="P156" s="70" t="s">
        <v>0</v>
      </c>
      <c r="Q156" s="70" t="s">
        <v>1</v>
      </c>
      <c r="R156" s="70" t="str">
        <f t="shared" si="14"/>
        <v>EAC</v>
      </c>
      <c r="S156" s="72">
        <f t="shared" si="15"/>
        <v>32</v>
      </c>
      <c r="T156" s="69" t="s">
        <v>128</v>
      </c>
      <c r="U156" s="6" t="s">
        <v>34</v>
      </c>
    </row>
    <row r="157" spans="14:21" x14ac:dyDescent="0.35">
      <c r="N157" s="6" t="s">
        <v>34</v>
      </c>
      <c r="O157" s="71" t="s">
        <v>3</v>
      </c>
      <c r="P157" s="70" t="s">
        <v>9</v>
      </c>
      <c r="Q157" s="70" t="s">
        <v>1</v>
      </c>
      <c r="R157" s="70" t="str">
        <f t="shared" si="14"/>
        <v>ESC</v>
      </c>
      <c r="S157" s="72">
        <f t="shared" si="15"/>
        <v>35</v>
      </c>
      <c r="T157" s="69" t="s">
        <v>128</v>
      </c>
      <c r="U157" s="6" t="s">
        <v>34</v>
      </c>
    </row>
    <row r="158" spans="14:21" x14ac:dyDescent="0.35">
      <c r="N158" s="6" t="s">
        <v>34</v>
      </c>
      <c r="O158" s="71" t="s">
        <v>3</v>
      </c>
      <c r="P158" s="70" t="s">
        <v>10</v>
      </c>
      <c r="Q158" s="70" t="s">
        <v>1</v>
      </c>
      <c r="R158" s="70" t="str">
        <f t="shared" si="14"/>
        <v>EKC</v>
      </c>
      <c r="S158" s="72">
        <f t="shared" si="15"/>
        <v>56</v>
      </c>
      <c r="T158" s="69" t="s">
        <v>128</v>
      </c>
      <c r="U158" s="6" t="s">
        <v>34</v>
      </c>
    </row>
    <row r="159" spans="14:21" x14ac:dyDescent="0.35">
      <c r="N159" s="6" t="s">
        <v>34</v>
      </c>
      <c r="O159" s="71" t="s">
        <v>3</v>
      </c>
      <c r="P159" s="70" t="s">
        <v>5</v>
      </c>
      <c r="Q159" s="70" t="s">
        <v>1</v>
      </c>
      <c r="R159" s="70" t="str">
        <f t="shared" si="14"/>
        <v>EHC</v>
      </c>
      <c r="S159" s="72">
        <f t="shared" si="15"/>
        <v>59</v>
      </c>
      <c r="T159" s="69" t="s">
        <v>128</v>
      </c>
      <c r="U159" s="6" t="s">
        <v>34</v>
      </c>
    </row>
    <row r="160" spans="14:21" x14ac:dyDescent="0.35">
      <c r="N160" s="6" t="s">
        <v>34</v>
      </c>
      <c r="O160" s="14" t="s">
        <v>4</v>
      </c>
      <c r="P160" s="12" t="s">
        <v>7</v>
      </c>
      <c r="Q160" s="12" t="s">
        <v>1</v>
      </c>
      <c r="R160" s="13" t="str">
        <f t="shared" si="14"/>
        <v>FXC</v>
      </c>
      <c r="S160" s="72" t="str">
        <f t="shared" si="15"/>
        <v>error</v>
      </c>
      <c r="T160" s="59" t="str">
        <f t="shared" ref="T160:T161" ca="1" si="18">CONCATENATE("A ",O160," spotgroup cannot have ",OFFSET($Y$3,MATCH(P160,$X$4:$X$9,0),0)," spot and cannot be ",OFFSET($AA$3,MATCH(Q160,$Z$4:$Z$7,0),0))</f>
        <v>A F spotgroup cannot have Single spot and cannot be Compact</v>
      </c>
      <c r="U160" s="6" t="s">
        <v>34</v>
      </c>
    </row>
    <row r="161" spans="14:21" x14ac:dyDescent="0.35">
      <c r="N161" s="6" t="s">
        <v>34</v>
      </c>
      <c r="O161" s="14" t="s">
        <v>4</v>
      </c>
      <c r="P161" s="12" t="s">
        <v>8</v>
      </c>
      <c r="Q161" s="12" t="s">
        <v>1</v>
      </c>
      <c r="R161" s="13" t="str">
        <f t="shared" si="14"/>
        <v>FRC</v>
      </c>
      <c r="S161" s="72" t="str">
        <f t="shared" si="15"/>
        <v>error</v>
      </c>
      <c r="T161" s="59" t="str">
        <f t="shared" ca="1" si="18"/>
        <v>A F spotgroup cannot have Rudimentary spot and cannot be Compact</v>
      </c>
      <c r="U161" s="6" t="s">
        <v>34</v>
      </c>
    </row>
    <row r="162" spans="14:21" x14ac:dyDescent="0.35">
      <c r="N162" s="6" t="s">
        <v>34</v>
      </c>
      <c r="O162" s="71" t="s">
        <v>4</v>
      </c>
      <c r="P162" s="70" t="s">
        <v>0</v>
      </c>
      <c r="Q162" s="70" t="s">
        <v>1</v>
      </c>
      <c r="R162" s="70" t="str">
        <f t="shared" si="14"/>
        <v>FAC</v>
      </c>
      <c r="S162" s="72">
        <f t="shared" si="15"/>
        <v>33</v>
      </c>
      <c r="T162" s="69" t="s">
        <v>128</v>
      </c>
      <c r="U162" s="6" t="s">
        <v>34</v>
      </c>
    </row>
    <row r="163" spans="14:21" x14ac:dyDescent="0.35">
      <c r="N163" s="6" t="s">
        <v>34</v>
      </c>
      <c r="O163" s="71" t="s">
        <v>4</v>
      </c>
      <c r="P163" s="70" t="s">
        <v>9</v>
      </c>
      <c r="Q163" s="70" t="s">
        <v>1</v>
      </c>
      <c r="R163" s="70" t="str">
        <f t="shared" si="14"/>
        <v>FSC</v>
      </c>
      <c r="S163" s="72">
        <f t="shared" si="15"/>
        <v>36</v>
      </c>
      <c r="T163" s="69" t="s">
        <v>128</v>
      </c>
      <c r="U163" s="6" t="s">
        <v>34</v>
      </c>
    </row>
    <row r="164" spans="14:21" x14ac:dyDescent="0.35">
      <c r="N164" s="6" t="s">
        <v>34</v>
      </c>
      <c r="O164" s="71" t="s">
        <v>4</v>
      </c>
      <c r="P164" s="70" t="s">
        <v>10</v>
      </c>
      <c r="Q164" s="70" t="s">
        <v>1</v>
      </c>
      <c r="R164" s="70" t="str">
        <f t="shared" si="14"/>
        <v>FKC</v>
      </c>
      <c r="S164" s="72">
        <f t="shared" si="15"/>
        <v>57</v>
      </c>
      <c r="T164" s="69" t="s">
        <v>128</v>
      </c>
      <c r="U164" s="6" t="s">
        <v>34</v>
      </c>
    </row>
    <row r="165" spans="14:21" x14ac:dyDescent="0.35">
      <c r="N165" s="6" t="s">
        <v>34</v>
      </c>
      <c r="O165" s="71" t="s">
        <v>4</v>
      </c>
      <c r="P165" s="70" t="s">
        <v>5</v>
      </c>
      <c r="Q165" s="70" t="s">
        <v>1</v>
      </c>
      <c r="R165" s="70" t="str">
        <f t="shared" si="14"/>
        <v>FHC</v>
      </c>
      <c r="S165" s="72">
        <f t="shared" si="15"/>
        <v>60</v>
      </c>
      <c r="T165" s="69" t="s">
        <v>128</v>
      </c>
      <c r="U165" s="6" t="s">
        <v>34</v>
      </c>
    </row>
    <row r="166" spans="14:21" x14ac:dyDescent="0.35">
      <c r="N166" s="6" t="s">
        <v>34</v>
      </c>
      <c r="O166" s="12" t="s">
        <v>5</v>
      </c>
      <c r="P166" s="12" t="s">
        <v>7</v>
      </c>
      <c r="Q166" s="12" t="s">
        <v>1</v>
      </c>
      <c r="R166" s="13" t="str">
        <f t="shared" si="14"/>
        <v>HXC</v>
      </c>
      <c r="S166" s="72" t="str">
        <f t="shared" si="15"/>
        <v>error</v>
      </c>
      <c r="T166" s="59" t="str">
        <f t="shared" ref="T166:T171" ca="1" si="19">CONCATENATE("A ",O166," spot cannot have ",OFFSET($Y$3,MATCH(P166,$X$4:$X$9,0),0)," spot and cannot be ",OFFSET($AA$3,MATCH(Q166,$Z$4:$Z$7,0),0))</f>
        <v>A H spot cannot have Single spot and cannot be Compact</v>
      </c>
      <c r="U166" s="6" t="s">
        <v>34</v>
      </c>
    </row>
    <row r="167" spans="14:21" x14ac:dyDescent="0.35">
      <c r="N167" s="6" t="s">
        <v>34</v>
      </c>
      <c r="O167" s="12" t="s">
        <v>5</v>
      </c>
      <c r="P167" s="12" t="s">
        <v>8</v>
      </c>
      <c r="Q167" s="12" t="s">
        <v>1</v>
      </c>
      <c r="R167" s="13" t="str">
        <f t="shared" si="14"/>
        <v>HRC</v>
      </c>
      <c r="S167" s="72" t="str">
        <f t="shared" si="15"/>
        <v>error</v>
      </c>
      <c r="T167" s="59" t="str">
        <f t="shared" ca="1" si="19"/>
        <v>A H spot cannot have Rudimentary spot and cannot be Compact</v>
      </c>
      <c r="U167" s="6" t="s">
        <v>34</v>
      </c>
    </row>
    <row r="168" spans="14:21" x14ac:dyDescent="0.35">
      <c r="N168" s="6" t="s">
        <v>34</v>
      </c>
      <c r="O168" s="12" t="s">
        <v>5</v>
      </c>
      <c r="P168" s="12" t="s">
        <v>0</v>
      </c>
      <c r="Q168" s="12" t="s">
        <v>1</v>
      </c>
      <c r="R168" s="13" t="str">
        <f t="shared" si="14"/>
        <v>HAC</v>
      </c>
      <c r="S168" s="72" t="str">
        <f t="shared" si="15"/>
        <v>error</v>
      </c>
      <c r="T168" s="59" t="str">
        <f t="shared" ca="1" si="19"/>
        <v>A H spot cannot have Asymmetric, &lt;2½° spot and cannot be Compact</v>
      </c>
      <c r="U168" s="6" t="s">
        <v>34</v>
      </c>
    </row>
    <row r="169" spans="14:21" x14ac:dyDescent="0.35">
      <c r="N169" s="6" t="s">
        <v>34</v>
      </c>
      <c r="O169" s="12" t="s">
        <v>5</v>
      </c>
      <c r="P169" s="12" t="s">
        <v>9</v>
      </c>
      <c r="Q169" s="12" t="s">
        <v>1</v>
      </c>
      <c r="R169" s="13" t="str">
        <f t="shared" si="14"/>
        <v>HSC</v>
      </c>
      <c r="S169" s="72" t="str">
        <f t="shared" si="15"/>
        <v>error</v>
      </c>
      <c r="T169" s="59" t="str">
        <f t="shared" ca="1" si="19"/>
        <v>A H spot cannot have Symmetric, &lt;2½° spot and cannot be Compact</v>
      </c>
      <c r="U169" s="6" t="s">
        <v>34</v>
      </c>
    </row>
    <row r="170" spans="14:21" x14ac:dyDescent="0.35">
      <c r="N170" s="6" t="s">
        <v>34</v>
      </c>
      <c r="O170" s="12" t="s">
        <v>5</v>
      </c>
      <c r="P170" s="12" t="s">
        <v>10</v>
      </c>
      <c r="Q170" s="12" t="s">
        <v>1</v>
      </c>
      <c r="R170" s="13" t="str">
        <f t="shared" si="14"/>
        <v>HKC</v>
      </c>
      <c r="S170" s="72" t="str">
        <f t="shared" si="15"/>
        <v>error</v>
      </c>
      <c r="T170" s="59" t="str">
        <f t="shared" ca="1" si="19"/>
        <v>A H spot cannot have Asymmetric, &gt;2½° spot and cannot be Compact</v>
      </c>
      <c r="U170" s="6" t="s">
        <v>34</v>
      </c>
    </row>
    <row r="171" spans="14:21" x14ac:dyDescent="0.35">
      <c r="N171" s="6" t="s">
        <v>34</v>
      </c>
      <c r="O171" s="12" t="s">
        <v>5</v>
      </c>
      <c r="P171" s="12" t="s">
        <v>5</v>
      </c>
      <c r="Q171" s="12" t="s">
        <v>1</v>
      </c>
      <c r="R171" s="13" t="str">
        <f t="shared" si="14"/>
        <v>HHC</v>
      </c>
      <c r="S171" s="72" t="str">
        <f>IF(ISERROR(MATCH(R171,$H$4:$H$63,0)),"error",MATCH(R171,$H$4:$H$63,0))</f>
        <v>error</v>
      </c>
      <c r="T171" s="59" t="str">
        <f t="shared" ca="1" si="19"/>
        <v>A H spot cannot have Symmetric, &gt;2½° spot and cannot be Compact</v>
      </c>
      <c r="U171" s="6" t="s">
        <v>34</v>
      </c>
    </row>
    <row r="172" spans="14:21" x14ac:dyDescent="0.35">
      <c r="N172" s="6" t="s">
        <v>34</v>
      </c>
      <c r="O172" s="6" t="s">
        <v>34</v>
      </c>
      <c r="P172" s="6" t="s">
        <v>34</v>
      </c>
      <c r="Q172" s="6" t="s">
        <v>34</v>
      </c>
      <c r="R172" s="6" t="s">
        <v>34</v>
      </c>
      <c r="S172" s="6" t="s">
        <v>34</v>
      </c>
      <c r="T172" s="6" t="s">
        <v>34</v>
      </c>
      <c r="U172" s="6" t="s">
        <v>34</v>
      </c>
    </row>
  </sheetData>
  <autoFilter ref="O1:S172" xr:uid="{D2F03C16-3912-4455-A5CB-04CB7107A7E2}"/>
  <mergeCells count="6">
    <mergeCell ref="O2:Q2"/>
    <mergeCell ref="G1:M2"/>
    <mergeCell ref="B1:E2"/>
    <mergeCell ref="Z2:AA3"/>
    <mergeCell ref="X2:Y3"/>
    <mergeCell ref="V2:W3"/>
  </mergeCells>
  <conditionalFormatting sqref="S4:S171">
    <cfRule type="cellIs" dxfId="0" priority="1" operator="equal">
      <formula>"error"</formula>
    </cfRule>
  </conditionalFormatting>
  <printOptions horizontalCentered="1"/>
  <pageMargins left="0.70866141732283472" right="0.70866141732283472" top="0.74803149606299213" bottom="0.74803149606299213" header="0.31496062992125984" footer="0.31496062992125984"/>
  <pageSetup paperSize="9" scale="22"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Search</vt:lpstr>
      <vt:lpstr>classes</vt:lpstr>
      <vt:lpstr>classes!Utskriftsområde</vt:lpstr>
      <vt:lpstr>Search!Utskriftsområde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Inge Malde</dc:creator>
  <cp:lastModifiedBy>Kjell Inge Malde</cp:lastModifiedBy>
  <cp:lastPrinted>2024-08-06T16:15:39Z</cp:lastPrinted>
  <dcterms:created xsi:type="dcterms:W3CDTF">2024-08-05T14:14:32Z</dcterms:created>
  <dcterms:modified xsi:type="dcterms:W3CDTF">2024-08-31T22:44:15Z</dcterms:modified>
</cp:coreProperties>
</file>